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35" windowWidth="24675" windowHeight="11790" activeTab="1"/>
  </bookViews>
  <sheets>
    <sheet name="на 01.09.2020" sheetId="1" r:id="rId1"/>
    <sheet name="Справочная" sheetId="9" r:id="rId2"/>
  </sheets>
  <definedNames>
    <definedName name="_xlnm._FilterDatabase" localSheetId="0" hidden="1">'на 01.09.2020'!$A$7:$G$7</definedName>
    <definedName name="_xlnm._FilterDatabase" localSheetId="1" hidden="1">Справочная!$A$4:$F$4</definedName>
    <definedName name="_xlnm.Print_Titles" localSheetId="0">'на 01.09.2020'!$6:$6</definedName>
    <definedName name="_xlnm.Print_Titles" localSheetId="1">Справочная!$4:$4</definedName>
    <definedName name="_xlnm.Print_Area" localSheetId="0">'на 01.09.2020'!$A$2:$G$346</definedName>
  </definedNames>
  <calcPr calcId="145621"/>
</workbook>
</file>

<file path=xl/calcChain.xml><?xml version="1.0" encoding="utf-8"?>
<calcChain xmlns="http://schemas.openxmlformats.org/spreadsheetml/2006/main">
  <c r="E32" i="1" l="1"/>
  <c r="E31" i="1" s="1"/>
  <c r="F109" i="1" l="1"/>
  <c r="G109" i="1"/>
  <c r="F110" i="1"/>
  <c r="G110" i="1"/>
  <c r="F111" i="1"/>
  <c r="G111" i="1"/>
  <c r="F108" i="1"/>
  <c r="G108" i="1"/>
  <c r="G104" i="1"/>
  <c r="G99" i="1"/>
  <c r="D325" i="1"/>
  <c r="D324" i="1" s="1"/>
  <c r="C325" i="1"/>
  <c r="E335" i="1"/>
  <c r="E332" i="1"/>
  <c r="E331" i="1"/>
  <c r="E313" i="1"/>
  <c r="D313" i="1"/>
  <c r="D88" i="1" l="1"/>
  <c r="G60" i="1" l="1"/>
  <c r="F35" i="1"/>
  <c r="G35" i="1"/>
  <c r="F36" i="1"/>
  <c r="G36" i="1"/>
  <c r="F194" i="1"/>
  <c r="F195" i="1"/>
  <c r="G193" i="1"/>
  <c r="G194" i="1"/>
  <c r="G185" i="1"/>
  <c r="F136" i="1"/>
  <c r="F142" i="1"/>
  <c r="G146" i="1"/>
  <c r="F146" i="1"/>
  <c r="E88" i="1"/>
  <c r="D334" i="1"/>
  <c r="C334" i="1"/>
  <c r="D332" i="1"/>
  <c r="C332" i="1"/>
  <c r="C331" i="1" s="1"/>
  <c r="E329" i="1"/>
  <c r="E328" i="1" s="1"/>
  <c r="E327" i="1" s="1"/>
  <c r="C329" i="1"/>
  <c r="C328" i="1" s="1"/>
  <c r="E325" i="1"/>
  <c r="E324" i="1" s="1"/>
  <c r="C324" i="1"/>
  <c r="E319" i="1"/>
  <c r="E318" i="1" s="1"/>
  <c r="D319" i="1"/>
  <c r="C319" i="1"/>
  <c r="C318" i="1" s="1"/>
  <c r="E316" i="1"/>
  <c r="D316" i="1"/>
  <c r="C316" i="1"/>
  <c r="E314" i="1"/>
  <c r="D314" i="1"/>
  <c r="C314" i="1"/>
  <c r="C313" i="1"/>
  <c r="E311" i="1"/>
  <c r="E310" i="1" s="1"/>
  <c r="C311" i="1"/>
  <c r="C310" i="1" s="1"/>
  <c r="G304" i="1"/>
  <c r="F304" i="1"/>
  <c r="G303" i="1"/>
  <c r="F303" i="1"/>
  <c r="G302" i="1"/>
  <c r="F302" i="1"/>
  <c r="E301" i="1"/>
  <c r="D301" i="1"/>
  <c r="C301" i="1"/>
  <c r="G300" i="1"/>
  <c r="F300" i="1"/>
  <c r="E299" i="1"/>
  <c r="D299" i="1"/>
  <c r="C299" i="1"/>
  <c r="G298" i="1"/>
  <c r="F298" i="1"/>
  <c r="G297" i="1"/>
  <c r="F297" i="1"/>
  <c r="G296" i="1"/>
  <c r="F296" i="1"/>
  <c r="E295" i="1"/>
  <c r="D295" i="1"/>
  <c r="C295" i="1"/>
  <c r="G294" i="1"/>
  <c r="F294" i="1"/>
  <c r="G293" i="1"/>
  <c r="F293" i="1"/>
  <c r="G292" i="1"/>
  <c r="F292" i="1"/>
  <c r="G291" i="1"/>
  <c r="F291" i="1"/>
  <c r="E290" i="1"/>
  <c r="D290" i="1"/>
  <c r="C290" i="1"/>
  <c r="G289" i="1"/>
  <c r="F289" i="1"/>
  <c r="G288" i="1"/>
  <c r="F288" i="1"/>
  <c r="G287" i="1"/>
  <c r="F287" i="1"/>
  <c r="G286" i="1"/>
  <c r="F286" i="1"/>
  <c r="G285" i="1"/>
  <c r="F285" i="1"/>
  <c r="E284" i="1"/>
  <c r="D284" i="1"/>
  <c r="C284" i="1"/>
  <c r="G283" i="1"/>
  <c r="F283" i="1"/>
  <c r="G282" i="1"/>
  <c r="F282" i="1"/>
  <c r="G281" i="1"/>
  <c r="F281" i="1"/>
  <c r="G280" i="1"/>
  <c r="F280" i="1"/>
  <c r="G279" i="1"/>
  <c r="F279" i="1"/>
  <c r="G278" i="1"/>
  <c r="F278" i="1"/>
  <c r="G277" i="1"/>
  <c r="G276" i="1"/>
  <c r="F276" i="1"/>
  <c r="D275" i="1"/>
  <c r="C275" i="1"/>
  <c r="G274" i="1"/>
  <c r="F274" i="1"/>
  <c r="G273" i="1"/>
  <c r="F273" i="1"/>
  <c r="E272" i="1"/>
  <c r="D272" i="1"/>
  <c r="C272" i="1"/>
  <c r="G271" i="1"/>
  <c r="F271" i="1"/>
  <c r="F270" i="1"/>
  <c r="G269" i="1"/>
  <c r="F269" i="1"/>
  <c r="G268" i="1"/>
  <c r="F268" i="1"/>
  <c r="G267" i="1"/>
  <c r="F267" i="1"/>
  <c r="G266" i="1"/>
  <c r="F266" i="1"/>
  <c r="G265" i="1"/>
  <c r="F265" i="1"/>
  <c r="G264" i="1"/>
  <c r="F264" i="1"/>
  <c r="E263" i="1"/>
  <c r="D263" i="1"/>
  <c r="C263" i="1"/>
  <c r="F262" i="1"/>
  <c r="G261" i="1"/>
  <c r="F261" i="1"/>
  <c r="E260" i="1"/>
  <c r="D260" i="1"/>
  <c r="C260" i="1"/>
  <c r="G259" i="1"/>
  <c r="F259" i="1"/>
  <c r="G258" i="1"/>
  <c r="F258" i="1"/>
  <c r="G257" i="1"/>
  <c r="F257" i="1"/>
  <c r="G256" i="1"/>
  <c r="F256" i="1"/>
  <c r="E255" i="1"/>
  <c r="D255" i="1"/>
  <c r="C255" i="1"/>
  <c r="G254" i="1"/>
  <c r="F254" i="1"/>
  <c r="G253" i="1"/>
  <c r="F253" i="1"/>
  <c r="G252" i="1"/>
  <c r="F252" i="1"/>
  <c r="G251" i="1"/>
  <c r="F251" i="1"/>
  <c r="G250" i="1"/>
  <c r="F250" i="1"/>
  <c r="G249" i="1"/>
  <c r="C247" i="1"/>
  <c r="G248" i="1"/>
  <c r="F248" i="1"/>
  <c r="E247" i="1"/>
  <c r="D247" i="1"/>
  <c r="G246" i="1"/>
  <c r="F246" i="1"/>
  <c r="G245" i="1"/>
  <c r="F245" i="1"/>
  <c r="F244" i="1"/>
  <c r="G243" i="1"/>
  <c r="F243" i="1"/>
  <c r="E241" i="1"/>
  <c r="D241" i="1"/>
  <c r="C241" i="1"/>
  <c r="G240" i="1"/>
  <c r="F240" i="1"/>
  <c r="G239" i="1"/>
  <c r="F239" i="1"/>
  <c r="E238" i="1"/>
  <c r="D238" i="1"/>
  <c r="C238" i="1"/>
  <c r="G237" i="1"/>
  <c r="F237" i="1"/>
  <c r="F236" i="1"/>
  <c r="G235" i="1"/>
  <c r="F235" i="1"/>
  <c r="G234" i="1"/>
  <c r="F234" i="1"/>
  <c r="G233" i="1"/>
  <c r="F233" i="1"/>
  <c r="G232" i="1"/>
  <c r="F232" i="1"/>
  <c r="G231" i="1"/>
  <c r="F231" i="1"/>
  <c r="G230" i="1"/>
  <c r="F230" i="1"/>
  <c r="E229" i="1"/>
  <c r="D229" i="1"/>
  <c r="C229" i="1"/>
  <c r="G225" i="1"/>
  <c r="F225" i="1"/>
  <c r="G224" i="1"/>
  <c r="F224" i="1"/>
  <c r="G223" i="1"/>
  <c r="F223" i="1"/>
  <c r="G222" i="1"/>
  <c r="F222" i="1"/>
  <c r="G221" i="1"/>
  <c r="F221" i="1"/>
  <c r="G220" i="1"/>
  <c r="F220" i="1"/>
  <c r="G219" i="1"/>
  <c r="F219" i="1"/>
  <c r="G218" i="1"/>
  <c r="F218" i="1"/>
  <c r="G217" i="1"/>
  <c r="F217" i="1"/>
  <c r="G215" i="1"/>
  <c r="F215" i="1"/>
  <c r="G213" i="1"/>
  <c r="F213" i="1"/>
  <c r="G212" i="1"/>
  <c r="F212" i="1"/>
  <c r="E211" i="1"/>
  <c r="D211" i="1"/>
  <c r="C211" i="1"/>
  <c r="F210" i="1"/>
  <c r="E209" i="1"/>
  <c r="D209" i="1"/>
  <c r="C209" i="1"/>
  <c r="E207" i="1"/>
  <c r="C207" i="1"/>
  <c r="G206" i="1"/>
  <c r="F206" i="1"/>
  <c r="G205" i="1"/>
  <c r="F205" i="1"/>
  <c r="E203" i="1"/>
  <c r="D203" i="1"/>
  <c r="C203" i="1"/>
  <c r="G202" i="1"/>
  <c r="F202" i="1"/>
  <c r="G201" i="1"/>
  <c r="F201" i="1"/>
  <c r="G200" i="1"/>
  <c r="F200" i="1"/>
  <c r="G199" i="1"/>
  <c r="F199" i="1"/>
  <c r="G198" i="1"/>
  <c r="F198" i="1"/>
  <c r="G197" i="1"/>
  <c r="F197" i="1"/>
  <c r="G196" i="1"/>
  <c r="F196" i="1"/>
  <c r="F193" i="1"/>
  <c r="F192" i="1"/>
  <c r="G191" i="1"/>
  <c r="F191" i="1"/>
  <c r="G189" i="1"/>
  <c r="F189" i="1"/>
  <c r="G188" i="1"/>
  <c r="F188" i="1"/>
  <c r="G187" i="1"/>
  <c r="F187" i="1"/>
  <c r="G186" i="1"/>
  <c r="F186" i="1"/>
  <c r="F185" i="1"/>
  <c r="G184" i="1"/>
  <c r="F184" i="1"/>
  <c r="G183" i="1"/>
  <c r="F183" i="1"/>
  <c r="G182" i="1"/>
  <c r="F182" i="1"/>
  <c r="G181" i="1"/>
  <c r="F181" i="1"/>
  <c r="E180" i="1"/>
  <c r="D180" i="1"/>
  <c r="C180" i="1"/>
  <c r="G179" i="1"/>
  <c r="F179" i="1"/>
  <c r="G177" i="1"/>
  <c r="F177" i="1"/>
  <c r="G175" i="1"/>
  <c r="F175" i="1"/>
  <c r="G174" i="1"/>
  <c r="F174" i="1"/>
  <c r="F173" i="1"/>
  <c r="G172" i="1"/>
  <c r="F172" i="1"/>
  <c r="G171" i="1"/>
  <c r="F171" i="1"/>
  <c r="G170" i="1"/>
  <c r="F170" i="1"/>
  <c r="G164" i="1"/>
  <c r="F164" i="1"/>
  <c r="G163" i="1"/>
  <c r="F163" i="1"/>
  <c r="G162" i="1"/>
  <c r="F162" i="1"/>
  <c r="G161" i="1"/>
  <c r="F161" i="1"/>
  <c r="G158" i="1"/>
  <c r="F158" i="1"/>
  <c r="G157" i="1"/>
  <c r="F157" i="1"/>
  <c r="G156" i="1"/>
  <c r="F156" i="1"/>
  <c r="G155" i="1"/>
  <c r="F155" i="1"/>
  <c r="G154" i="1"/>
  <c r="F154" i="1"/>
  <c r="G153" i="1"/>
  <c r="F153" i="1"/>
  <c r="G152" i="1"/>
  <c r="F152" i="1"/>
  <c r="G151" i="1"/>
  <c r="F151" i="1"/>
  <c r="F150" i="1"/>
  <c r="G149" i="1"/>
  <c r="F149" i="1"/>
  <c r="G148" i="1"/>
  <c r="F148" i="1"/>
  <c r="E147" i="1"/>
  <c r="D147" i="1"/>
  <c r="C147" i="1"/>
  <c r="G145" i="1"/>
  <c r="F145" i="1"/>
  <c r="G144" i="1"/>
  <c r="F144" i="1"/>
  <c r="G143" i="1"/>
  <c r="F143" i="1"/>
  <c r="G141" i="1"/>
  <c r="F141" i="1"/>
  <c r="G140" i="1"/>
  <c r="F140" i="1"/>
  <c r="G139" i="1"/>
  <c r="F139" i="1"/>
  <c r="F138" i="1"/>
  <c r="G137" i="1"/>
  <c r="F137" i="1"/>
  <c r="G135" i="1"/>
  <c r="F135" i="1"/>
  <c r="G134" i="1"/>
  <c r="F134" i="1"/>
  <c r="G133" i="1"/>
  <c r="F133" i="1"/>
  <c r="G132" i="1"/>
  <c r="F132" i="1"/>
  <c r="G131" i="1"/>
  <c r="F131" i="1"/>
  <c r="G130" i="1"/>
  <c r="F130" i="1"/>
  <c r="G129" i="1"/>
  <c r="F129" i="1"/>
  <c r="G128" i="1"/>
  <c r="F128" i="1"/>
  <c r="G127" i="1"/>
  <c r="F127" i="1"/>
  <c r="G126" i="1"/>
  <c r="F126" i="1"/>
  <c r="G125" i="1"/>
  <c r="F125" i="1"/>
  <c r="G124" i="1"/>
  <c r="F124" i="1"/>
  <c r="G123" i="1"/>
  <c r="F123" i="1"/>
  <c r="G122" i="1"/>
  <c r="F122" i="1"/>
  <c r="F121" i="1"/>
  <c r="G119" i="1"/>
  <c r="F119" i="1"/>
  <c r="G118" i="1"/>
  <c r="F118" i="1"/>
  <c r="G117" i="1"/>
  <c r="F117" i="1"/>
  <c r="F116" i="1"/>
  <c r="F115" i="1"/>
  <c r="G114" i="1"/>
  <c r="F114" i="1"/>
  <c r="F113" i="1"/>
  <c r="G112" i="1"/>
  <c r="F112" i="1"/>
  <c r="G106" i="1"/>
  <c r="F106" i="1"/>
  <c r="G105" i="1"/>
  <c r="F105" i="1"/>
  <c r="F104" i="1"/>
  <c r="G103" i="1"/>
  <c r="F103" i="1"/>
  <c r="F102" i="1"/>
  <c r="G101" i="1"/>
  <c r="F101" i="1"/>
  <c r="G100" i="1"/>
  <c r="F100" i="1"/>
  <c r="F99" i="1"/>
  <c r="G98" i="1"/>
  <c r="F98" i="1"/>
  <c r="G97" i="1"/>
  <c r="F97" i="1"/>
  <c r="G96" i="1"/>
  <c r="F96" i="1"/>
  <c r="G95" i="1"/>
  <c r="F95" i="1"/>
  <c r="F94" i="1"/>
  <c r="F93" i="1"/>
  <c r="G92" i="1"/>
  <c r="F92" i="1"/>
  <c r="G91" i="1"/>
  <c r="F91" i="1"/>
  <c r="G90" i="1"/>
  <c r="F90" i="1"/>
  <c r="C88" i="1"/>
  <c r="G87" i="1"/>
  <c r="F87" i="1"/>
  <c r="G86" i="1"/>
  <c r="F86" i="1"/>
  <c r="G83" i="1"/>
  <c r="F83" i="1"/>
  <c r="G82" i="1"/>
  <c r="F82" i="1"/>
  <c r="G81" i="1"/>
  <c r="F81" i="1"/>
  <c r="G80" i="1"/>
  <c r="F80" i="1"/>
  <c r="G79" i="1"/>
  <c r="F79" i="1"/>
  <c r="E78" i="1"/>
  <c r="D78" i="1"/>
  <c r="C78" i="1"/>
  <c r="G75" i="1"/>
  <c r="F75" i="1"/>
  <c r="E73" i="1"/>
  <c r="D73" i="1"/>
  <c r="C73" i="1"/>
  <c r="G72" i="1"/>
  <c r="F72" i="1"/>
  <c r="G71" i="1"/>
  <c r="F71" i="1"/>
  <c r="E66" i="1"/>
  <c r="D66" i="1"/>
  <c r="C66" i="1"/>
  <c r="G65" i="1"/>
  <c r="F65" i="1"/>
  <c r="G64" i="1"/>
  <c r="F64" i="1"/>
  <c r="G63" i="1"/>
  <c r="F63" i="1"/>
  <c r="G62" i="1"/>
  <c r="F62" i="1"/>
  <c r="E61" i="1"/>
  <c r="D61" i="1"/>
  <c r="C61" i="1"/>
  <c r="F60" i="1"/>
  <c r="G59" i="1"/>
  <c r="F59" i="1"/>
  <c r="G58" i="1"/>
  <c r="F58" i="1"/>
  <c r="E55" i="1"/>
  <c r="D55" i="1"/>
  <c r="C55" i="1"/>
  <c r="G54" i="1"/>
  <c r="F54" i="1"/>
  <c r="F53" i="1"/>
  <c r="C52" i="1"/>
  <c r="G50" i="1"/>
  <c r="F50" i="1"/>
  <c r="G49" i="1"/>
  <c r="F49" i="1"/>
  <c r="G48" i="1"/>
  <c r="F48" i="1"/>
  <c r="E47" i="1"/>
  <c r="D47" i="1"/>
  <c r="C47" i="1"/>
  <c r="G45" i="1"/>
  <c r="F45" i="1"/>
  <c r="G44" i="1"/>
  <c r="F44" i="1"/>
  <c r="G43" i="1"/>
  <c r="F43" i="1"/>
  <c r="G42" i="1"/>
  <c r="F42" i="1"/>
  <c r="E41" i="1"/>
  <c r="D41" i="1"/>
  <c r="C41" i="1"/>
  <c r="G33" i="1"/>
  <c r="F33" i="1"/>
  <c r="D32" i="1"/>
  <c r="D31" i="1" s="1"/>
  <c r="C32" i="1"/>
  <c r="G29" i="1"/>
  <c r="F29" i="1"/>
  <c r="G27" i="1"/>
  <c r="F27" i="1"/>
  <c r="G26" i="1"/>
  <c r="F26" i="1"/>
  <c r="G25" i="1"/>
  <c r="F25" i="1"/>
  <c r="G24" i="1"/>
  <c r="F24" i="1"/>
  <c r="G23" i="1"/>
  <c r="F23" i="1"/>
  <c r="G22" i="1"/>
  <c r="F22" i="1"/>
  <c r="G20" i="1"/>
  <c r="F20" i="1"/>
  <c r="G19" i="1"/>
  <c r="F19" i="1"/>
  <c r="G17" i="1"/>
  <c r="F17" i="1"/>
  <c r="G16" i="1"/>
  <c r="F16" i="1"/>
  <c r="G15" i="1"/>
  <c r="F15" i="1"/>
  <c r="G13" i="1"/>
  <c r="F13" i="1"/>
  <c r="E12" i="1"/>
  <c r="D12" i="1"/>
  <c r="D11" i="1" s="1"/>
  <c r="C12" i="1"/>
  <c r="C11" i="1" s="1"/>
  <c r="G10" i="1"/>
  <c r="F10" i="1"/>
  <c r="G9" i="1"/>
  <c r="F9" i="1"/>
  <c r="E8" i="1"/>
  <c r="D8" i="1"/>
  <c r="C8" i="1"/>
  <c r="D331" i="1" l="1"/>
  <c r="D327" i="1" s="1"/>
  <c r="D323" i="1" s="1"/>
  <c r="E334" i="1"/>
  <c r="E323" i="1" s="1"/>
  <c r="D52" i="1"/>
  <c r="D40" i="1"/>
  <c r="C40" i="1"/>
  <c r="E275" i="1"/>
  <c r="F263" i="1"/>
  <c r="G260" i="1"/>
  <c r="G73" i="1"/>
  <c r="G272" i="1"/>
  <c r="G88" i="1"/>
  <c r="G32" i="1"/>
  <c r="C327" i="1"/>
  <c r="C323" i="1" s="1"/>
  <c r="C309" i="1" s="1"/>
  <c r="G12" i="1"/>
  <c r="F32" i="1"/>
  <c r="G31" i="1"/>
  <c r="E11" i="1"/>
  <c r="F11" i="1" s="1"/>
  <c r="F88" i="1"/>
  <c r="F8" i="1"/>
  <c r="E77" i="1"/>
  <c r="F61" i="1"/>
  <c r="F73" i="1"/>
  <c r="G247" i="1"/>
  <c r="C31" i="1"/>
  <c r="G8" i="1"/>
  <c r="F12" i="1"/>
  <c r="F249" i="1"/>
  <c r="G263" i="1"/>
  <c r="G180" i="1"/>
  <c r="F209" i="1"/>
  <c r="G211" i="1"/>
  <c r="F241" i="1"/>
  <c r="F260" i="1"/>
  <c r="G299" i="1"/>
  <c r="G61" i="1"/>
  <c r="F295" i="1"/>
  <c r="F47" i="1"/>
  <c r="G47" i="1"/>
  <c r="G238" i="1"/>
  <c r="G241" i="1"/>
  <c r="G284" i="1"/>
  <c r="G295" i="1"/>
  <c r="D305" i="1"/>
  <c r="G78" i="1"/>
  <c r="C77" i="1"/>
  <c r="D77" i="1"/>
  <c r="F180" i="1"/>
  <c r="F272" i="1"/>
  <c r="G41" i="1"/>
  <c r="F255" i="1"/>
  <c r="F147" i="1"/>
  <c r="E40" i="1"/>
  <c r="G147" i="1"/>
  <c r="G203" i="1"/>
  <c r="G229" i="1"/>
  <c r="F247" i="1"/>
  <c r="G255" i="1"/>
  <c r="F284" i="1"/>
  <c r="G290" i="1"/>
  <c r="D318" i="1"/>
  <c r="G55" i="1"/>
  <c r="E52" i="1"/>
  <c r="F55" i="1"/>
  <c r="F57" i="1"/>
  <c r="F78" i="1"/>
  <c r="F41" i="1"/>
  <c r="G57" i="1"/>
  <c r="F203" i="1"/>
  <c r="F211" i="1"/>
  <c r="F229" i="1"/>
  <c r="F238" i="1"/>
  <c r="F277" i="1"/>
  <c r="F290" i="1"/>
  <c r="F299" i="1"/>
  <c r="G301" i="1"/>
  <c r="F301" i="1"/>
  <c r="C305" i="1"/>
  <c r="C7" i="1" l="1"/>
  <c r="D76" i="1"/>
  <c r="D7" i="1"/>
  <c r="F275" i="1"/>
  <c r="G275" i="1"/>
  <c r="E305" i="1"/>
  <c r="E76" i="1"/>
  <c r="G40" i="1"/>
  <c r="G77" i="1"/>
  <c r="G11" i="1"/>
  <c r="F31" i="1"/>
  <c r="C76" i="1"/>
  <c r="E7" i="1"/>
  <c r="F40" i="1"/>
  <c r="F77" i="1"/>
  <c r="G52" i="1"/>
  <c r="F52" i="1"/>
  <c r="F305" i="1" l="1"/>
  <c r="G305" i="1"/>
  <c r="E309" i="1"/>
  <c r="D227" i="1"/>
  <c r="G7" i="1"/>
  <c r="G76" i="1"/>
  <c r="F7" i="1"/>
  <c r="E227" i="1"/>
  <c r="C227" i="1"/>
  <c r="F76" i="1"/>
  <c r="D309" i="1" l="1"/>
  <c r="D307" i="1"/>
  <c r="D338" i="1" s="1"/>
  <c r="E307" i="1"/>
  <c r="E338" i="1" s="1"/>
  <c r="G227" i="1"/>
  <c r="C307" i="1"/>
  <c r="C338" i="1" s="1"/>
  <c r="F227" i="1"/>
  <c r="E308" i="1" l="1"/>
  <c r="C308" i="1"/>
  <c r="D308" i="1"/>
</calcChain>
</file>

<file path=xl/sharedStrings.xml><?xml version="1.0" encoding="utf-8"?>
<sst xmlns="http://schemas.openxmlformats.org/spreadsheetml/2006/main" count="1126" uniqueCount="880">
  <si>
    <t>Сводка</t>
  </si>
  <si>
    <t>(тыс.руб.)</t>
  </si>
  <si>
    <t>Наименование показателя</t>
  </si>
  <si>
    <t>КБК</t>
  </si>
  <si>
    <t>Уточненный план на
2020 год</t>
  </si>
  <si>
    <t>Исполнено</t>
  </si>
  <si>
    <t>%   исполне-ния
к году</t>
  </si>
  <si>
    <t>НАЛОГОВЫЕ И НЕНАЛОГОВЫЕ ДОХОДЫ</t>
  </si>
  <si>
    <t>00010000000000000000</t>
  </si>
  <si>
    <t>НАЛОГИ НА ПРИБЫЛЬ, ДОХОДЫ</t>
  </si>
  <si>
    <t>00010100000000000000</t>
  </si>
  <si>
    <t>Налог на прибыль организаций</t>
  </si>
  <si>
    <t>00010101000000000110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</si>
  <si>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</si>
  <si>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</si>
  <si>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</si>
  <si>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</si>
  <si>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</si>
  <si>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</si>
  <si>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</si>
  <si>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00010302010010000110</t>
  </si>
  <si>
    <t>Акцизы на вина, фруктовые вина, игристые вина (шампанские),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производимые на территории Российской Федерации</t>
  </si>
  <si>
    <t>00010302090010000110</t>
  </si>
  <si>
    <t>Акцизы на пиво, производимое на территории Российской Федерации</t>
  </si>
  <si>
    <t>00010302100010000110</t>
  </si>
  <si>
    <t>Акцизы на сидр,пуаре,медовуху, производимые на территории Российской Федерации</t>
  </si>
  <si>
    <t>00010302120010000110</t>
  </si>
  <si>
    <t>Акцизы на алкогольную продукцию с объемной долей этилового спирта до 9 процентов включительно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</si>
  <si>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00010302130010000110</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</si>
  <si>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</si>
  <si>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00010302140010000110</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</si>
  <si>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</si>
  <si>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00010302190010000110</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</si>
  <si>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</si>
  <si>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00010302210010000110</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</si>
  <si>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</si>
  <si>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00010302220010000110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</si>
  <si>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</si>
  <si>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00010302230010000110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</si>
  <si>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</si>
  <si>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00010302240010000110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</si>
  <si>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</si>
  <si>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00010302250010000110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</si>
  <si>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</si>
  <si>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00010302260010000110</t>
  </si>
  <si>
    <t>Возврат суммы доходов от уплаты акцизов на топливо печное бытовое, вырабатываемое из дизельных функций прямой перегонки и (или) вторичного  происхождения, кипящих в интервале температур  от 280 и 360 градусов Цельсия, производимое  на  территории Российской Федерации, за счет доходов Российской Федерации</t>
  </si>
  <si>
    <t>00010302290010000110</t>
  </si>
  <si>
    <t>Доходы от уплаты акцизов на алкогольную продукцию с объемной долей спирта этилового свыше 9 до 25 процентов включительно (за исключением вин), подлежащие распределению в консолидированные бюджеты субъектов Российской Федерации</t>
  </si>
  <si>
    <t>Доходы от уплаты акцизов на алкогольную продукцию с объемной долей спирта этилового свыше 25 процентов (за исключением вин), подлежащие распределению в консолидированные бюджеты субъектов Российской Федерации</t>
  </si>
  <si>
    <t>00010302200010000110</t>
  </si>
  <si>
    <t>НАЛОГИ НА СОВОКУПНЫЙ ДОХОД</t>
  </si>
  <si>
    <t>00010500000000000000</t>
  </si>
  <si>
    <t>Налог, взимаемый в связи с применением упрощенной системы налогообложения</t>
  </si>
  <si>
    <t>00010501000000000110</t>
  </si>
  <si>
    <t>Налог, взимаемый с налогоплательщиков, выбравших в качестве объекта налогообложения  доходы</t>
  </si>
  <si>
    <t>00010501011010000110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</si>
  <si>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</si>
  <si>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00010501012010000110</t>
  </si>
  <si>
    <t>Налог, взимаемый с налогоплательщиков, выбравших в качестве объекта налогообложения доходы, уменьшенные на величину расходов</t>
  </si>
  <si>
    <t>00010501020010000110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</si>
  <si>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</si>
  <si>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00010501021010000110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</si>
  <si>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</si>
  <si>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00010501022010000110</t>
  </si>
  <si>
    <t>Минимальный налог, зачисляемый в бюджеты субъектов Российской Федерации (за налоговые периоды, истекшие до 1 января 2016 года)</t>
  </si>
  <si>
    <t>00010501050010000110</t>
  </si>
  <si>
    <t>НАЛОГИ НА ИМУЩЕСТВО</t>
  </si>
  <si>
    <t>00010600000000000000</t>
  </si>
  <si>
    <t>Налог на имущество организаций</t>
  </si>
  <si>
    <t>00010602000020000110</t>
  </si>
  <si>
    <t>Налог на имущество организаций по имуществу, не входящему в Единую систему газоснабжения</t>
  </si>
  <si>
    <t>00010602010020000110</t>
  </si>
  <si>
    <t>Налог на имущество организаций по имуществу, входящему в Единую систему газоснабжения</t>
  </si>
  <si>
    <t>00010602020020000110</t>
  </si>
  <si>
    <t>Транспортный налог</t>
  </si>
  <si>
    <t>00010604000020000110</t>
  </si>
  <si>
    <t>Налог на игорный бизнес</t>
  </si>
  <si>
    <t>00010605000020000110</t>
  </si>
  <si>
    <t>Земельный налог</t>
  </si>
  <si>
    <t>00010606000000000110</t>
  </si>
  <si>
    <t>НАЛОГИ, СБОРЫ И РЕГУЛЯРНЫЕ ПЛАТЕЖИ ЗА ПОЛЬЗОВАНИЕ ПРИРОДНЫМИ РЕСУРСАМИ</t>
  </si>
  <si>
    <t>00010700000000000000</t>
  </si>
  <si>
    <t>Налог на добычу полезных ископаемых</t>
  </si>
  <si>
    <t>00010701000010000110</t>
  </si>
  <si>
    <t>Сборы за пользование объектами животного мира и за пользование объектами водных биологических ресурсов</t>
  </si>
  <si>
    <t>00010704000010000110</t>
  </si>
  <si>
    <t>ГОСУДАРСТВЕННАЯ ПОШЛИНА</t>
  </si>
  <si>
    <t>00010800000000000000</t>
  </si>
  <si>
    <t>ЗАДОЛЖЕННОСТЬ И ПЕРЕРАСЧЕТЫ ПО ОТМЕНЕННЫМ НАЛОГАМ, СБОРАМ И ИНЫМ ОБЯЗАТЕЛЬНЫМ ПЛАТЕЖАМ</t>
  </si>
  <si>
    <t>00010900000000000000</t>
  </si>
  <si>
    <t>ДОХОДЫ ОТ ИСПОЛЬЗОВАНИЯ ИМУЩЕСТВА, НАХОДЯЩЕГОСЯ В ГОСУДАРСТВЕННОЙ И МУНИЦИПАЛЬНОЙ СОБСТВЕННОСТИ</t>
  </si>
  <si>
    <t>00011100000000000000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</si>
  <si>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</si>
  <si>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00011101020020000120</t>
  </si>
  <si>
    <t>Проценты, полученные от предоставления бюджетных кредитов внутри страны</t>
  </si>
  <si>
    <t>00011103000000000120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</si>
  <si>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</si>
  <si>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</si>
  <si>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</si>
  <si>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00011105010000000120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</si>
  <si>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</si>
  <si>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00011105020000000120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</si>
  <si>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</si>
  <si>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00011105030000000120</t>
  </si>
  <si>
    <t>Доходы от сдачи в аренду имущества, составляющего государственную (муниципальную) казну (за исключением земельных участков)</t>
  </si>
  <si>
    <t>00011105070000000120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</si>
  <si>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</si>
  <si>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00011105300000000120</t>
  </si>
  <si>
    <t>ПЛАТЕЖИ ПРИ ПОЛЬЗОВАНИИ ПРИРОДНЫМИ РЕСУРСАМИ</t>
  </si>
  <si>
    <t>00011200000000000000</t>
  </si>
  <si>
    <t>Плата за негативное воздействие на окружающую среду</t>
  </si>
  <si>
    <t>00011201000010000120</t>
  </si>
  <si>
    <t>Платежи при пользовании недрами</t>
  </si>
  <si>
    <t>00011202000000000120</t>
  </si>
  <si>
    <t>Плата за использование лесов</t>
  </si>
  <si>
    <t>00011204000000000120</t>
  </si>
  <si>
    <t>ДОХОДЫ ОТ ОКАЗАНИЯ ПЛАТНЫХ УСЛУГ (РАБОТ) И КОМПЕНСАЦИИ ЗАТРАТ ГОСУДАРСТВА</t>
  </si>
  <si>
    <t>00011300000000000000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</si>
  <si>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</si>
  <si>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</si>
  <si>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</si>
  <si>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</si>
  <si>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Средства от распоряжения и реализации конфискованного и иного имущества, обращенного в доход государства (в части реализации материальных запасов по указанному имуществу)</t>
  </si>
  <si>
    <t>00011403000000000440</t>
  </si>
  <si>
    <t>Доходы от продажи земельных участков, находящихся в государственной и муниципальной собственности</t>
  </si>
  <si>
    <t>00011406000000000430</t>
  </si>
  <si>
    <t xml:space="preserve">  Денежные средства, полученные от распоряжения и реализации конфискованного и иного имущества, обращенного в собственность государства (за исключением выморочного имущества) (в части реализации материальных запасов по указанному имуществу)</t>
  </si>
  <si>
    <t>00011414000000000440</t>
  </si>
  <si>
    <t>АДМИНИСТРАТИВНЫЕ ПЛАТЕЖИ И СБОРЫ</t>
  </si>
  <si>
    <t>00011500000000000000</t>
  </si>
  <si>
    <t>ШТРАФЫ, САНКЦИИ, ВОЗМЕЩЕНИЕ УЩЕРБА</t>
  </si>
  <si>
    <t>00011600000000000000</t>
  </si>
  <si>
    <t>ПРОЧИЕ НЕНАЛОГОВЫЕ ДОХОДЫ</t>
  </si>
  <si>
    <t>00011700000000000000</t>
  </si>
  <si>
    <t>Невыясненные поступления</t>
  </si>
  <si>
    <t>00011701000000000180</t>
  </si>
  <si>
    <t>Прочие неналоговые доходы</t>
  </si>
  <si>
    <t>00011705000000000180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</si>
  <si>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</si>
  <si>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</si>
  <si>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</si>
  <si>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</si>
  <si>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Дотации бюджетам бюджетной системы Российской Федерации</t>
  </si>
  <si>
    <t>00020210000000000150</t>
  </si>
  <si>
    <t>Дотации бюджетам субъектов Российской Федерации на выравнивание бюджетной обеспеченности</t>
  </si>
  <si>
    <t>00020215001020000150</t>
  </si>
  <si>
    <t>Дотации бюджетам субъектов Российской Федерации на поддержку мер по обеспечению сбалансированности бюджетов</t>
  </si>
  <si>
    <t>00020215002020000150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</si>
  <si>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</si>
  <si>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00020215009020000150</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</si>
  <si>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</si>
  <si>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00020215010020000150</t>
  </si>
  <si>
    <t>Дотации бюджетам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</si>
  <si>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00020215832000000150</t>
  </si>
  <si>
    <t>Дотации бюджетам на поддержку мер по обеспечению сбалансированности бюджетов субъектов Российской Федерации в целях реализации проектов создания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</si>
  <si>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00020215311000000151</t>
  </si>
  <si>
    <t>Дотации бюджетам субъектов Российской Федерации за достижение наивысших темпов роста налогового потенциала</t>
  </si>
  <si>
    <t>00020215549020000151</t>
  </si>
  <si>
    <t>Дотации бюджетам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</si>
  <si>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00020215853000000150</t>
  </si>
  <si>
    <t>Дотации бюджетам субъектов Российской Федерации на поддержку мер по обеспечению сбалансированности бюджетов на финансовое обеспечение мероприятий по выплатам членам избирательных комиссий за условия работы,связанные с обеспечением санитарно-эпидемиологической безопасности при подготовке и проведении общероссийскогоголосования по вопросу одобрения изменений в Конституцию Российской Федерации</t>
  </si>
  <si>
    <t>00020215857020000150</t>
  </si>
  <si>
    <t>Субсидии бюджетам бюджетной системы Российской Федерации (межбюджетные субсидии)</t>
  </si>
  <si>
    <t>00020220000000000150</t>
  </si>
  <si>
    <t>Субсидии бюджетам субъектов Российской Федерации на обеспечение развития системы межведомственного электронного взаимодействия на территориях субъектов Российской Федерации</t>
  </si>
  <si>
    <t>00020225008020000150</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</si>
  <si>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</si>
  <si>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00020225016020000150</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</si>
  <si>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</si>
  <si>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00020225021020000150</t>
  </si>
  <si>
    <t>Субсидии бюджетам субъектов Российской Федерации на реализацию мероприятий государственной программы Российской Федерации «Доступная среда»</t>
  </si>
  <si>
    <t>00020225027020000150</t>
  </si>
  <si>
    <t>Субсидии бюджетам субъектов Российской Федерации на поддержку региональных проектов в сфере информационных технологий</t>
  </si>
  <si>
    <t>00020225028020000150</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</si>
  <si>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</si>
  <si>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00020225066020000150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</si>
  <si>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</si>
  <si>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00020225081020000150</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</si>
  <si>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</si>
  <si>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00020225082020000150</t>
  </si>
  <si>
    <t>Субсидии бюджетам субъектов Российской Федерации на ежемесячную денежную выплату, назначаемую в случае рождения третьего ребенка или последующих детей до достижения ребенком возраста трех лет</t>
  </si>
  <si>
    <t>00020225084020000150</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</si>
  <si>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</si>
  <si>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00020225086020000150</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</si>
  <si>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</si>
  <si>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00020225097020000150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</si>
  <si>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</si>
  <si>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00020225114020000150</t>
  </si>
  <si>
    <t xml:space="preserve">  Субсидии бюджетам субъектов Российской Федерации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</si>
  <si>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00020225138020000150</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</si>
  <si>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</si>
  <si>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00020225169020000150</t>
  </si>
  <si>
    <t>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</si>
  <si>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00020225170020000150</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</si>
  <si>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</si>
  <si>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00020225187020000150</t>
  </si>
  <si>
    <t>Субсидии бюджетам субъектов Российской Федерации на развитие паллиативной медицинской помощи</t>
  </si>
  <si>
    <t>00020225201020000150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</si>
  <si>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</si>
  <si>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00020225202020000150</t>
  </si>
  <si>
    <t>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</si>
  <si>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00020225210020000150</t>
  </si>
  <si>
    <t>Субсидии бюджетам субъектов Российской Федерации на создание центров цифрового образования детей</t>
  </si>
  <si>
    <t>00020225219020000150</t>
  </si>
  <si>
    <t>Субсидии бюджетам на оснащение объектов спортивной инфраструктуры спортивно-технологическим оборудованием</t>
  </si>
  <si>
    <t>00020225228000000150</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</si>
  <si>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</si>
  <si>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00020225232020000150</t>
  </si>
  <si>
    <t>Субсидии бюджетам субъектов Российской Федерации на строительство и реконструкцию (модернизацию) объектов питьевого водоснабжения</t>
  </si>
  <si>
    <t>00020225243020000150</t>
  </si>
  <si>
    <t>Субсидии бюджетам субъектов Российской Федерации на создание мобильных технопарков "Кванториум"</t>
  </si>
  <si>
    <t>00020225247020000150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</si>
  <si>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</si>
  <si>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00020225253020000150</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</si>
  <si>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</si>
  <si>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00020225255020000150</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</si>
  <si>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</si>
  <si>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00020225256020000150</t>
  </si>
  <si>
    <t>Субсидии бюджетам субъектов Российской Федерации на государственную поддержку производства масличных культур</t>
  </si>
  <si>
    <t>00020225259020000150</t>
  </si>
  <si>
    <t>Субсидии бюджетам субъектов Российской Федерации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</si>
  <si>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00020225294020000150</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</si>
  <si>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</si>
  <si>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00020225299020000150</t>
  </si>
  <si>
    <t>Субсидии бюджетам на осуществление ежемесячных выплат на детей в возрасте от трех до семи лет включительно</t>
  </si>
  <si>
    <t>00020225302000000150</t>
  </si>
  <si>
    <t>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</si>
  <si>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00020225306000000150</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</si>
  <si>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</si>
  <si>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00020225402020000150</t>
  </si>
  <si>
    <t>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</si>
  <si>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00020225461020000150</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</si>
  <si>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</si>
  <si>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00020225462020000150</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</si>
  <si>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</si>
  <si>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00020225466020000150</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</si>
  <si>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</si>
  <si>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00020225467020000150</t>
  </si>
  <si>
    <t>Субсидии бюджетам субъектов Российской Федерации на создание системы поддержки фермеров и развитие сельской кооперации</t>
  </si>
  <si>
    <t>00020225480020000150</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</si>
  <si>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</si>
  <si>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00020225491000000150</t>
  </si>
  <si>
    <t>Субсидии бюджетам субъектов Российской Федерации на реализацию мероприятий по обеспечению жильем молодых семей</t>
  </si>
  <si>
    <t>00020225497020000150</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</si>
  <si>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</si>
  <si>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00020225502020000150</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</si>
  <si>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</si>
  <si>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00020225508020000150</t>
  </si>
  <si>
    <t>Субсидии бюджетам субъектов Российской Федерации на поддержку творческой деятельности и техническое оснащение детских и кукольных театров</t>
  </si>
  <si>
    <t>00020225517020000150</t>
  </si>
  <si>
    <t>Субсидия бюджетам субъектов Российской Федерации на поддержку отрасли культуры</t>
  </si>
  <si>
    <t>00020225519020000150</t>
  </si>
  <si>
    <t>Субсидии бюджетам субъектов Российской Федерации на реализацию мероприятий по содействию созданию в субъектах Российской Федерации новых мест в общеобразовательных организациях</t>
  </si>
  <si>
    <t>00020225520020000150</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</si>
  <si>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</si>
  <si>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00020225527020000150</t>
  </si>
  <si>
    <t>Субсидии бюджетам субъектов Российской Федерации на обеспечение закупки авиационных работ в целях оказания медицинской помощи</t>
  </si>
  <si>
    <t>00020225554020000150</t>
  </si>
  <si>
    <t>Субсидии бюджетам субъектов Российской Федерации на  реализацию программ формирования современной городской среды</t>
  </si>
  <si>
    <t>00020225555020000150</t>
  </si>
  <si>
    <t>Субсидии бюджетам субъектов Российской Федерации на реализацию мероприятий в области мелиорации земель сельскохозяйственного назначения</t>
  </si>
  <si>
    <t>00020225568020000150</t>
  </si>
  <si>
    <t>Субсидии бюджетам субъектов Российской Федерации на переобучение, повышение квалификации работников предприятий в целях поддержки занятости и повышения эффективности рынка труда</t>
  </si>
  <si>
    <t>00020225569020000150</t>
  </si>
  <si>
    <t>Субсидии бюджетам субъектов Российской Федерации на обеспечение комплексного развития сельских территорий</t>
  </si>
  <si>
    <t>00020225576020000150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</si>
  <si>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</si>
  <si>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00020225586020000150</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</si>
  <si>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</si>
  <si>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00020227111020000150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</si>
  <si>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</si>
  <si>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00020227246020000150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</si>
  <si>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</si>
  <si>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00020227372020000150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</si>
  <si>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</si>
  <si>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00020227576020000150</t>
  </si>
  <si>
    <t>Субсидии бюджетам субъектов Российской Федерации за счет средств резервного фонда Правительства Российской Федерации</t>
  </si>
  <si>
    <t>00020229001020000150</t>
  </si>
  <si>
    <t>Субвенции бюджетам бюджетной системы Российской Федерации</t>
  </si>
  <si>
    <t>00020230000000000150</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</si>
  <si>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</si>
  <si>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00020235118020000150</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</si>
  <si>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</si>
  <si>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00020235120020000150</t>
  </si>
  <si>
    <t>Субвенции бюджетам субъектов Российской Федерации на осуществление отдельных полномочий в области водных отношений</t>
  </si>
  <si>
    <t>00020235128020000150</t>
  </si>
  <si>
    <t>Субвенции бюджетам субъектов Российской Федерации на осуществление отдельных полномочий в области лесных отношений</t>
  </si>
  <si>
    <t>00020235129020000150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</si>
  <si>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</si>
  <si>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00020235134020000150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</si>
  <si>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</si>
  <si>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00020235135020000150</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</si>
  <si>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</si>
  <si>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00020235137020000150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</si>
  <si>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</si>
  <si>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00020235176020000150</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</si>
  <si>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</si>
  <si>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00020235220020000150</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</si>
  <si>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</si>
  <si>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00020235240020000150</t>
  </si>
  <si>
    <t>Субвенции бюджетам субъектов Российской Федерации на оплату жилищно-коммунальных услуг отдельным категориям граждан</t>
  </si>
  <si>
    <t>00020235250020000150</t>
  </si>
  <si>
    <t>Субвенции бюджетам субъектов Российской Федерации на осуществление полномочий по подготовке проведения статистических переписей</t>
  </si>
  <si>
    <t>00020203002020000151</t>
  </si>
  <si>
    <t>Субвенции бюджетам субъектов Российской Федерации на государственную регистрацию актов гражданского состояния</t>
  </si>
  <si>
    <t>00020203003020000151</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</si>
  <si>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</si>
  <si>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00020235260020000150</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</si>
  <si>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</si>
  <si>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00020235270020000150</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</si>
  <si>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</si>
  <si>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00020235280020000150</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</si>
  <si>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</si>
  <si>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00020235290020000150</t>
  </si>
  <si>
    <t>Субвенции бюджетам субъектов Российской Федерации на охрану и использование объектов животного мира (за исключением охотничьих ресурсов и водных биологических ресурсов)</t>
  </si>
  <si>
    <t>00020203031020000151</t>
  </si>
  <si>
    <t>Субвенции бюджетам субъектов Российской Федерации на 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</si>
  <si>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00020203032020000151</t>
  </si>
  <si>
    <t>Субвенции бюджетам субъектов Российской Федерации на осуществление переданных полномочий Российской Федерации в сфере охраны здоровья граждан</t>
  </si>
  <si>
    <t>00020203054020000151</t>
  </si>
  <si>
    <t>Субвенции бюджетам субъектов Российской Федерации на 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</si>
  <si>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00020203060020000151</t>
  </si>
  <si>
    <t>Субвенции бюджетам субъектов Российской Федерации на 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</si>
  <si>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00020203068020000151</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</si>
  <si>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</si>
  <si>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00020235380020000150</t>
  </si>
  <si>
    <t>Субвенции бюджетам субъектов Российской Федерации на увеличение площади лесовосстановления</t>
  </si>
  <si>
    <t>00020235429020000150</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</si>
  <si>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</si>
  <si>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00020235430020000150</t>
  </si>
  <si>
    <t>Субвенции бюджетам субъектов Российской Федерации на формирование запаса лесных семян для лесовосстановления</t>
  </si>
  <si>
    <t>00020235431020000150</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</si>
  <si>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</si>
  <si>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00020235432020000150</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</si>
  <si>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</si>
  <si>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00020235460020000150</t>
  </si>
  <si>
    <t>Субвенции бюджетам субъектов Российской Федерации на проведение Всероссийской переписи населения 2020 года</t>
  </si>
  <si>
    <t>00020235469020000150</t>
  </si>
  <si>
    <t>Субвенции бюджетам субъектов Российской Федерации на выполнение полномочий Российской Федерации по осуществлению ежемесячной выплаты в связи с рождением (усыновлением) первого ребенка</t>
  </si>
  <si>
    <t>00020235573020000150</t>
  </si>
  <si>
    <t>00020235930020000150</t>
  </si>
  <si>
    <t>Единая субвенция бюджетам субъектов Российской Федерации и бюджету г. Байконура</t>
  </si>
  <si>
    <t>00020235900020000150</t>
  </si>
  <si>
    <t>Иные межбюджетные трансферты</t>
  </si>
  <si>
    <t>00020240000000000150</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</si>
  <si>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</si>
  <si>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00020245141020000150</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</si>
  <si>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</si>
  <si>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00020245142020000150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</si>
  <si>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</si>
  <si>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00020245161020000150</t>
  </si>
  <si>
    <t>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</si>
  <si>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00020245190020000150</t>
  </si>
  <si>
    <t>Межбюджетные трансферты, передаваемые бюджетам субъектов Российской Федерации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</si>
  <si>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00020245191020000150</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</si>
  <si>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</si>
  <si>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00020245192020000150</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</si>
  <si>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</si>
  <si>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00020245196020000150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</si>
  <si>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t>
  </si>
  <si>
    <t>00020245197020000150</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</si>
  <si>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</si>
  <si>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00020245216020000150</t>
  </si>
  <si>
    <t>Межбюджетные трансферты, передаваемые бюджетам субъектов Российской Федерации на обеспечение деятельности по оказанию коммунальной услуги населению по обращению с твердыми коммунальными отходами</t>
  </si>
  <si>
    <t>00020245268020000150</t>
  </si>
  <si>
    <t>Межбюджетные трансферты, передаваемые бюджетам на осуществление государственной поддержки субъектов Российской Федерации -  участников национального проекта "Повышение производительности труда и поддержка занятости"</t>
  </si>
  <si>
    <t>00020245296020000150</t>
  </si>
  <si>
    <t xml:space="preserve">  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</si>
  <si>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00020245303000000150</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</si>
  <si>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</si>
  <si>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00020245393020000150</t>
  </si>
  <si>
    <t>Межбюджетные трансферты, передаваемые бюджетам субъектов Российской Федерации на финансовое обеспечение дорожной деятельности</t>
  </si>
  <si>
    <t>00020245390020000150</t>
  </si>
  <si>
    <t xml:space="preserve"> 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</si>
  <si>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00020245418020000150</t>
  </si>
  <si>
    <t xml:space="preserve">  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</si>
  <si>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00020245424000000150</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</si>
  <si>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</si>
  <si>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00020245433020000150</t>
  </si>
  <si>
    <t>Межбюджетные трансферты, передаваемые бюджетам субъектов Российской Федерации на создание виртуальных концертных залов</t>
  </si>
  <si>
    <t>00020245453020000150</t>
  </si>
  <si>
    <t>Межбюджетные трансферты, передаваемые бюджетам субъектов Российской Федерации на создание модельных муниципальных библиотек</t>
  </si>
  <si>
    <t>00020245454020000150</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</si>
  <si>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</si>
  <si>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00020245468020000150</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</si>
  <si>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</si>
  <si>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00020249001020000150</t>
  </si>
  <si>
    <t>Прочие межбюджетные трансферты, передаваемые бюджетам субъектов Российской Федерации</t>
  </si>
  <si>
    <t>00020249999020000150</t>
  </si>
  <si>
    <t>БЕЗВОЗМЕЗДНЫЕ ПОСТУПЛЕНИЯ ОТ ГОСУДАРСТВЕННЫХ (МУНИЦИПАЛЬНЫХ) ОРГАНИЗАЦИЙ</t>
  </si>
  <si>
    <t>00020300000000000000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</si>
  <si>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</si>
  <si>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00020302030020000150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</si>
  <si>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</si>
  <si>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00020302040020000150</t>
  </si>
  <si>
    <t>Прочие безвозмездные поступления от государственных (муниципальных) организаций в бюджеты субъектов Российской Федерации</t>
  </si>
  <si>
    <t>00020302099020000150</t>
  </si>
  <si>
    <t>БЕЗВОЗМЕЗДНЫЕ ПОСТУПЛЕНИЯ ОТ НЕГОСУДАРСТВЕННЫХ ОРГАНИЗАЦИЙ</t>
  </si>
  <si>
    <t>00020400000000000000</t>
  </si>
  <si>
    <t>Поступления от некоммерческой организации "Фонд развития моногородов" в бюджеты субъектов Российской Федерации на строительство и (или) реконструкцию объектов инфраструктуры, находящихся в государственной (муниципальной) собственности, в целях реализации инвестиционных проектов, направленных на модернизацию экономики моногородов с наиболее сложным социально-экономическим положением</t>
  </si>
  <si>
    <t>00020402040020000180</t>
  </si>
  <si>
    <t>ПРОЧИЕ БЕЗВОЗМЕЗДНЫЕ ПОСТУПЛЕНИЯ</t>
  </si>
  <si>
    <t>00020700000000000000</t>
  </si>
  <si>
    <t>Прочие безвозмездные поступления в бюджеты субъектов Российской Федерации</t>
  </si>
  <si>
    <t>00020702030020000150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</si>
  <si>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</si>
  <si>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00021800000000000000</t>
  </si>
  <si>
    <t>Доходы бюджетов субъектов Российской Федерации от возврата бюджетными учреждениями остатков субсидий прошлых лет</t>
  </si>
  <si>
    <t>00021802010020000150</t>
  </si>
  <si>
    <t>Доходы бюджетов субъектов Российской Федерации от возврата автономными учреждениями остатков субсидий прошлых лет</t>
  </si>
  <si>
    <t>00021802020020000150</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</si>
  <si>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городских округов</t>
  </si>
  <si>
    <t>00021802030020000151</t>
  </si>
  <si>
    <t>Доходы бюджетов субъектов Российской Федерации от возврата иными организациями остатков субсидий прошлых лет</t>
  </si>
  <si>
    <t>00021802030020000150</t>
  </si>
  <si>
    <t>Доходы бюджетов субъектов Российской Федерации от возврата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муниципальных образований</t>
  </si>
  <si>
    <t>00021825018020000150</t>
  </si>
  <si>
    <t>Доходы бюджетов субъектов Российской Федерации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образований</t>
  </si>
  <si>
    <t>00021825520020000150</t>
  </si>
  <si>
    <t>Доходы бюджетов субъектов Российской Федерации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образований</t>
  </si>
  <si>
    <t>00021825555020000150</t>
  </si>
  <si>
    <t xml:space="preserve">  Доходы бюджетов субъектов Российской Федерации от возврата остатков субсидий на реализацию мероприятий по устойчивому развитию сельских территорий из бюджетов муниципальных образований</t>
  </si>
  <si>
    <t>00021825567020000150</t>
  </si>
  <si>
    <t>Доходы бюджетов субъектов Российской Федерации от возврата остатков субвенций  на осуществление первичного воинского учета на территориях, где отсутствуют военные комиссариаты из бюджетов муниципальных образований</t>
  </si>
  <si>
    <t>00021835118020000150</t>
  </si>
  <si>
    <t>Доходы бюджетов субъектов Российской Федерации от возврата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 из бюджетов муниципальных образований</t>
  </si>
  <si>
    <t>00021835380020000150</t>
  </si>
  <si>
    <t>Доходы бюджетов субъектов Российской Федерации от возврата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образований</t>
  </si>
  <si>
    <t>00021835462020000150</t>
  </si>
  <si>
    <t>Доходы бюджетов субъектов Российской Федерации от возврата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муниципальных образований</t>
  </si>
  <si>
    <t>00021835573020000150</t>
  </si>
  <si>
    <t>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бюджета Пенсионного фонда Российской Федерации</t>
  </si>
  <si>
    <t>00021852900020000150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</si>
  <si>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</si>
  <si>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00021860010020000150</t>
  </si>
  <si>
    <t>ВОЗВРАТ ОСТАТКОВ СУБСИДИЙ, СУБВЕНЦИЙ И ИНЫХ МЕЖБЮДЖЕТНЫХ ТРАНСФЕРТОВ, ИМЕЮЩИХ ЦЕЛЕВОЕ НАЗНАЧЕНИЕ, ПРОШЛЫХ ЛЕТ</t>
  </si>
  <si>
    <t>00021900000000000000</t>
  </si>
  <si>
    <t>Доходы бюджета - Всего</t>
  </si>
  <si>
    <t>00085000000000000000</t>
  </si>
  <si>
    <t xml:space="preserve">Расходы   </t>
  </si>
  <si>
    <t>Общегосударственные вопросы</t>
  </si>
  <si>
    <t>0100</t>
  </si>
  <si>
    <t>Функционирование высшего должностного лица субъекта Российской Федерации и муниципального образования</t>
  </si>
  <si>
    <t>0102</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</si>
  <si>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</si>
  <si>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</si>
  <si>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</si>
  <si>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</si>
  <si>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Судебная система</t>
  </si>
  <si>
    <t>0105</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</si>
  <si>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</si>
  <si>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</si>
  <si>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проведения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</si>
  <si>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</si>
  <si>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</si>
  <si>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</si>
  <si>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</si>
  <si>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</si>
  <si>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</si>
  <si>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</si>
  <si>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</si>
  <si>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</si>
  <si>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Мобилизационная подготовка экономики</t>
  </si>
  <si>
    <t>0204</t>
  </si>
  <si>
    <t>Национальная безопасность и правоохранительная деятельность</t>
  </si>
  <si>
    <t>0300</t>
  </si>
  <si>
    <t>Органы внутренних дел</t>
  </si>
  <si>
    <t>0302</t>
  </si>
  <si>
    <t>Защита населения и территории от чрезвычайных ситуаций природного и техногенного характера, гражданская оборона</t>
  </si>
  <si>
    <t>0309</t>
  </si>
  <si>
    <t>Обеспечение пожарной безопасности</t>
  </si>
  <si>
    <t>0310</t>
  </si>
  <si>
    <t>Миграционная политика</t>
  </si>
  <si>
    <t>0311</t>
  </si>
  <si>
    <t>Другие вопросы в области национальной безопасности и правоохранительной деятельности</t>
  </si>
  <si>
    <t>0314</t>
  </si>
  <si>
    <t>Национальная экономика</t>
  </si>
  <si>
    <t>0400</t>
  </si>
  <si>
    <t>Общеэкономические вопросы</t>
  </si>
  <si>
    <t>0401</t>
  </si>
  <si>
    <t>Сельское хозяйство и рыболовство</t>
  </si>
  <si>
    <t>0405</t>
  </si>
  <si>
    <t>Водное хозяйство</t>
  </si>
  <si>
    <t>0406</t>
  </si>
  <si>
    <t>Лесное хозяйство</t>
  </si>
  <si>
    <t>0407</t>
  </si>
  <si>
    <t>Транспорт</t>
  </si>
  <si>
    <t>0408</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</si>
  <si>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</si>
  <si>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</si>
  <si>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</si>
  <si>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</si>
  <si>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</si>
  <si>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</si>
  <si>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</si>
  <si>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</si>
  <si>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</si>
  <si>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</si>
  <si>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</si>
  <si>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</si>
  <si>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Другие вопросы в области жилищно-коммунального хозяйства</t>
  </si>
  <si>
    <t>0505</t>
  </si>
  <si>
    <t>Охрана окружающей среды</t>
  </si>
  <si>
    <t>0600</t>
  </si>
  <si>
    <t>Охрана объектов растительного и животного мира и среды их обитания</t>
  </si>
  <si>
    <t>0603</t>
  </si>
  <si>
    <t>Другие вопросы в области охраны окружающей среды</t>
  </si>
  <si>
    <t>0605</t>
  </si>
  <si>
    <t>Образование</t>
  </si>
  <si>
    <t>0700</t>
  </si>
  <si>
    <t>Дошкольное образование</t>
  </si>
  <si>
    <t>0701</t>
  </si>
  <si>
    <t>Общее образование</t>
  </si>
  <si>
    <t>0702</t>
  </si>
  <si>
    <t>Дополнительное образование детей</t>
  </si>
  <si>
    <t>0703</t>
  </si>
  <si>
    <t>Среднее профессиональное образование</t>
  </si>
  <si>
    <t>0704</t>
  </si>
  <si>
    <t>Профессиональная подготовка, переподготовка и повышение квалификации</t>
  </si>
  <si>
    <t>0705</t>
  </si>
  <si>
    <t>Молодежная политика и оздоровление детей</t>
  </si>
  <si>
    <t>0707</t>
  </si>
  <si>
    <t>Прикладные научные исследования в области образования</t>
  </si>
  <si>
    <t>0708</t>
  </si>
  <si>
    <t>Другие вопросы в области образования</t>
  </si>
  <si>
    <t>0709</t>
  </si>
  <si>
    <t>Культура, кинематография</t>
  </si>
  <si>
    <t>0800</t>
  </si>
  <si>
    <t>Культура</t>
  </si>
  <si>
    <t>0801</t>
  </si>
  <si>
    <t>Другие вопросы в области культуры, кинематографии</t>
  </si>
  <si>
    <t>0804</t>
  </si>
  <si>
    <t>Здравоохранение</t>
  </si>
  <si>
    <t>0900</t>
  </si>
  <si>
    <t>Стационарная медицинская помощь</t>
  </si>
  <si>
    <t>0901</t>
  </si>
  <si>
    <t>Амбулаторная помощь</t>
  </si>
  <si>
    <t>0902</t>
  </si>
  <si>
    <t>Медицинская помощь в дневных стационарах всех типов</t>
  </si>
  <si>
    <t>0903</t>
  </si>
  <si>
    <t>Скорая медицинская помощь</t>
  </si>
  <si>
    <t>0904</t>
  </si>
  <si>
    <t>Санаторно-оздоровительная помощь</t>
  </si>
  <si>
    <t>0905</t>
  </si>
  <si>
    <t>Заготовка, переработка, хранение и обеспечение безопасности донорской крови и её компонентов</t>
  </si>
  <si>
    <t>0906</t>
  </si>
  <si>
    <t>Санитарно-эпидемиологическое благополучие</t>
  </si>
  <si>
    <t>0907</t>
  </si>
  <si>
    <t>Другие вопросы в области здравоохранения</t>
  </si>
  <si>
    <t>0909</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</si>
  <si>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</si>
  <si>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</si>
  <si>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</si>
  <si>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</si>
  <si>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</si>
  <si>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</si>
  <si>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</si>
  <si>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</si>
  <si>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</si>
  <si>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</si>
  <si>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</si>
  <si>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</si>
  <si>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</si>
  <si>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</si>
  <si>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Физическая культура</t>
  </si>
  <si>
    <t>1101</t>
  </si>
  <si>
    <t>Массовый спорт</t>
  </si>
  <si>
    <t>1102</t>
  </si>
  <si>
    <t>Спорт высших достижений</t>
  </si>
  <si>
    <t>1103</t>
  </si>
  <si>
    <t>Другие вопросы в области физической культуры и спорта</t>
  </si>
  <si>
    <t>1105</t>
  </si>
  <si>
    <t>Средства массовой информации</t>
  </si>
  <si>
    <t>1200</t>
  </si>
  <si>
    <t>Телевидение и радиовещание</t>
  </si>
  <si>
    <t>1201</t>
  </si>
  <si>
    <t>Периодическая печать и издательства</t>
  </si>
  <si>
    <t>1202</t>
  </si>
  <si>
    <t>Другие вопросы в области средств массовой информации</t>
  </si>
  <si>
    <t>1204</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</si>
  <si>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</si>
  <si>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</si>
  <si>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</si>
  <si>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</si>
  <si>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</si>
  <si>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</si>
  <si>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</si>
  <si>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</si>
  <si>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Иные дотации</t>
  </si>
  <si>
    <t>1402</t>
  </si>
  <si>
    <t>Прочие межбюджетные трансферты общего характера</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</si>
  <si>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</si>
  <si>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</si>
  <si>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</si>
  <si>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</si>
  <si>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</si>
  <si>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00090000000000000000</t>
  </si>
  <si>
    <t>ИСТОЧНИКИ ВНУТРЕННЕГО ФИНАНСИРОВАНИЯ ДЕФИЦИТОВ БЮДЖЕТОВ</t>
  </si>
  <si>
    <t>00001000000000000000</t>
  </si>
  <si>
    <t>Государственные (муниципальные) ценные бумаги, номинальная стоимость которых указана в валюте Российской Федерации</t>
  </si>
  <si>
    <t>00001010000000000000</t>
  </si>
  <si>
    <t>Размещение государственных (муниципальных) ценных бумаг, номинальная стоимость которых указана в валюте Российской Федерации</t>
  </si>
  <si>
    <t>00001010000000000700</t>
  </si>
  <si>
    <t>Размещение государственных ценных бумаг субъектов Российской Федерации, номинальная стоимость которых указана в валюте Российской Федерации</t>
  </si>
  <si>
    <t>00001010000020000710</t>
  </si>
  <si>
    <t>Кредиты кредитных организаций в валюте Российской Федерации</t>
  </si>
  <si>
    <t>00001020000000000000</t>
  </si>
  <si>
    <t>Привлечение кредитов от кредитных организаций в валюте Российской Федерации</t>
  </si>
  <si>
    <t>00001020000000000700</t>
  </si>
  <si>
    <t>Привлечение кредитов от кредитных организаций бюджетами субъектов Российской Федерации в валюте Российской Федерации</t>
  </si>
  <si>
    <t>00001020000020000710</t>
  </si>
  <si>
    <t>Погашение кредитов, предоставленных кредитными организациями в валюте Российской Федерации</t>
  </si>
  <si>
    <t>00001020000000000800</t>
  </si>
  <si>
    <t>Погашение бюджетами субъектов Российской Федерации кредитов от кредитных организаций в валюте Российской Федерации</t>
  </si>
  <si>
    <t>00001020000020000810</t>
  </si>
  <si>
    <t>Бюджетные кредиты из других бюджетов бюджетной системы Российской Федерации</t>
  </si>
  <si>
    <t>00001030000000000000</t>
  </si>
  <si>
    <t>Привлечение бюджетных кредитов из других бюджетов бюджетной системы Российской Федерации в валюте Российской Федерации</t>
  </si>
  <si>
    <t>00001030100000000700</t>
  </si>
  <si>
    <t>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t>
  </si>
  <si>
    <t>00001030100020000710</t>
  </si>
  <si>
    <t>Погашение бюджетных кредитов, привлеченных из других бюджетов бюджетной системы Российской Федерации в валюте Российской Федерации</t>
  </si>
  <si>
    <t>00001030100000000800</t>
  </si>
  <si>
    <t>Погашение бюджетами субъектов Российской Федерации кредитов из других бюджетов бюджетной системы Российской Федерации в валюте Российской Федерации</t>
  </si>
  <si>
    <t>00001030100020000810</t>
  </si>
  <si>
    <t>Иные источники внутреннего финансирования дефицитов бюджетов</t>
  </si>
  <si>
    <t>00001060000000000000</t>
  </si>
  <si>
    <t>Акции и иные формы участия в капитале, находящиеся в государственной и муниципальной собственности</t>
  </si>
  <si>
    <t>00001060100000000000</t>
  </si>
  <si>
    <t>Средства продажи акций и иных форм участия в капитале, находящихся в государственной и муниципальной собственности</t>
  </si>
  <si>
    <t>00001060100000000630</t>
  </si>
  <si>
    <t>Средства от продажи акций и иных форм участия в капитале, находящихся в собственности субъектов Российской Федерации</t>
  </si>
  <si>
    <t>00001060100020000630</t>
  </si>
  <si>
    <t>Бюджетные кредиты, предоставленные внутри страны в валюте Российской Федерации</t>
  </si>
  <si>
    <t>00001060500000000000</t>
  </si>
  <si>
    <t>Предоставление бюджетных кредитов внутри страны в валюте Российской Федерации</t>
  </si>
  <si>
    <t>00001060500000000500</t>
  </si>
  <si>
    <t>Предоставление бюджетных кредитов другим бюджетам бюджетной системы Российской Федерации в валюте Российской Федерации</t>
  </si>
  <si>
    <t>00001060502000000500</t>
  </si>
  <si>
    <t>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t>
  </si>
  <si>
    <t>00001060502020000540</t>
  </si>
  <si>
    <t>Возврат бюджетных кредитов, предоставленных внутри страны в валюте Российской Федерации</t>
  </si>
  <si>
    <t>00001060500000000600</t>
  </si>
  <si>
    <t>Возврат бюджетных кредитов, предоставленных другим бюджетам бюджетной системы Российской Федерации в валюте Российской Федерации</t>
  </si>
  <si>
    <t>00001060502000000600</t>
  </si>
  <si>
    <t>Возврат бюджетных кредитов, предоставленных другим бюджетам бюджетной системы Российской Федерации из бюджетов субъектов Российской Федерации в валюте Российской Федерации</t>
  </si>
  <si>
    <t>00001060502020000640</t>
  </si>
  <si>
    <t>Операции по управлению остатками средств на единых счетах бюджетов</t>
  </si>
  <si>
    <t>00001061000000000000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</si>
  <si>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t>
  </si>
  <si>
    <t>00001061002000000500</t>
  </si>
  <si>
    <t>Увеличение финансовых активов в собственности субъектов Российской Федерации за счет средств организаций, учредителями которых являются субъекты Российской Федерации и лицевые счета которым открыты в территориальных органах Федерального казначейства или в финансовых органах субъектов Российской Федерации в соответствии с законодательством Российской Федерации</t>
  </si>
  <si>
    <t>00001061002020000550</t>
  </si>
  <si>
    <t>Увеличение финансовых активов в собственности субъектов Российской Федерации за счет средств автономных и бюджетных учреждений</t>
  </si>
  <si>
    <t>00001061002020002550</t>
  </si>
  <si>
    <t>Изменение остатков средств</t>
  </si>
  <si>
    <t>Начальник отдела сводного планирования бюджета и анализа</t>
  </si>
  <si>
    <t>А.В. Трошина</t>
  </si>
  <si>
    <t>Код строки</t>
  </si>
  <si>
    <t xml:space="preserve">  Налог на профессиональный доход</t>
  </si>
  <si>
    <t>00010302021010000110</t>
  </si>
  <si>
    <t>00010506000010000110</t>
  </si>
  <si>
    <t>00020225304000000150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</si>
  <si>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</si>
  <si>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Акцизы на виноматериалы, виноградное сусло, фруктовое сусло, производимые на территории Российской Федерации, кроме производимых из подакцизного винограда</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</si>
  <si>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</si>
  <si>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об исполнении бюджета Пензенской области на 01.09.2020</t>
  </si>
  <si>
    <t>Уточненный кассовый план на январь-август
2020 года</t>
  </si>
  <si>
    <t xml:space="preserve">% исполнения к уточненному кассовому плану на январь-август
2020 года </t>
  </si>
  <si>
    <t>Расходы по содержанию органов государственной власти субъекта Российской Федерации, всего</t>
  </si>
  <si>
    <t>00100</t>
  </si>
  <si>
    <t>0000</t>
  </si>
  <si>
    <t>000</t>
  </si>
  <si>
    <t xml:space="preserve">         фонд оплаты труда государственных (муниципальных) органов</t>
  </si>
  <si>
    <t>00110</t>
  </si>
  <si>
    <t>121</t>
  </si>
  <si>
    <t xml:space="preserve">         иные выплаты персоналу государственных (муниципальных) органов, за исключением фонда оплаты  труда</t>
  </si>
  <si>
    <t>00120</t>
  </si>
  <si>
    <t>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</si>
  <si>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</si>
  <si>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00130</t>
  </si>
  <si>
    <t>129</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</si>
  <si>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</si>
  <si>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</si>
  <si>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</si>
  <si>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00150</t>
  </si>
  <si>
    <t>00160</t>
  </si>
  <si>
    <t xml:space="preserve">         иные выплаты персоналу государственных (муниципальных) органов, за исключением фонда оплаты труда</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</si>
  <si>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</si>
  <si>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</si>
  <si>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00301</t>
  </si>
  <si>
    <t>00302</t>
  </si>
  <si>
    <t>00303</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</si>
  <si>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</si>
  <si>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00420</t>
  </si>
  <si>
    <t>123</t>
  </si>
  <si>
    <t>Депутаты Государственной Думы и их помощники</t>
  </si>
  <si>
    <t>00500</t>
  </si>
  <si>
    <t>00501</t>
  </si>
  <si>
    <t>00502</t>
  </si>
  <si>
    <t>00503</t>
  </si>
  <si>
    <t>Члены Совета Федерации и их помощники</t>
  </si>
  <si>
    <t>00600</t>
  </si>
  <si>
    <t>00601</t>
  </si>
  <si>
    <t>00602</t>
  </si>
  <si>
    <t>00603</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</si>
  <si>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</si>
  <si>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</si>
  <si>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</si>
  <si>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</si>
  <si>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</si>
  <si>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</si>
  <si>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</si>
  <si>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</si>
  <si>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Поддержка дорожного хозяйства</t>
  </si>
  <si>
    <t>02500</t>
  </si>
  <si>
    <t>строительство  сети автомобильных дорог общего пользования и искусственных сооружений на них</t>
  </si>
  <si>
    <t>капитальный ремонт и ремонт сети автомобильных дорог общего пользования и искусственных сооружений на них</t>
  </si>
  <si>
    <t>содержание  сети автомобильных дорог общего пользования и искусственных сооружений на них</t>
  </si>
  <si>
    <t>проектирование  сети автомобильных дорог общего пользования и искусственных сооружений на них</t>
  </si>
  <si>
    <t>Расходы дорожных фондов</t>
  </si>
  <si>
    <t>02530</t>
  </si>
  <si>
    <t>обслуживание долговых обязательств</t>
  </si>
  <si>
    <t>02532</t>
  </si>
  <si>
    <t>02533</t>
  </si>
  <si>
    <t>02535</t>
  </si>
  <si>
    <t>02536</t>
  </si>
  <si>
    <t>02538</t>
  </si>
  <si>
    <t>Поддержка жилищного хозяйства, всего</t>
  </si>
  <si>
    <t>02800</t>
  </si>
  <si>
    <t>Субсидии, предоставляемые юридическим лицам по иным основаниям</t>
  </si>
  <si>
    <t>Поддержка коммунального хозяйства, всего</t>
  </si>
  <si>
    <t>03000</t>
  </si>
  <si>
    <t>03010</t>
  </si>
  <si>
    <t>Расходы на содержание детских домов, всего</t>
  </si>
  <si>
    <t>03700</t>
  </si>
  <si>
    <t>Расходы по предоставлению дополнительного образования детям</t>
  </si>
  <si>
    <t>04110</t>
  </si>
  <si>
    <t>Оздоровление детей</t>
  </si>
  <si>
    <t>04200</t>
  </si>
  <si>
    <t>Финансовое обеспечение мероприятий в сфере обязательного медицинского страхования</t>
  </si>
  <si>
    <t>06000</t>
  </si>
  <si>
    <t>расходы на обязательное медицинское страхование неработающего населения</t>
  </si>
  <si>
    <t>06001</t>
  </si>
  <si>
    <t>Социальное обеспечение</t>
  </si>
  <si>
    <t>06100</t>
  </si>
  <si>
    <t>из них по автономным и бюджетным учреждениям</t>
  </si>
  <si>
    <t>06101</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</si>
  <si>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</si>
  <si>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</si>
  <si>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</si>
  <si>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</si>
  <si>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знаком "Жителю блокадного Ленинграда", лиц, работавших на военных объектах в период Великой Отечественной войны, членов семей погибших (умерших) инвалидов войны, участников Великой Отечественной войны, ветеранов боевых действий, инвалидов и семей, имеющих детей-инвалидов</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</si>
  <si>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</si>
  <si>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</si>
  <si>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</si>
  <si>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</si>
  <si>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</si>
  <si>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</si>
  <si>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</si>
  <si>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</si>
  <si>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</si>
  <si>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</si>
  <si>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</si>
  <si>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полигоне</t>
  </si>
  <si>
    <t>07503</t>
  </si>
  <si>
    <t>Выплата единовременного пособия при всех формах устройства детей, лишенных родительского попечения, в семью</t>
  </si>
  <si>
    <t>07900</t>
  </si>
  <si>
    <t>Резервный фонд исполнительных органов государственной власти субъекта Российской Федерации (местных администраций)</t>
  </si>
  <si>
    <t>09600</t>
  </si>
  <si>
    <t>Объем средств, выделенный из резервного фонда исполнительных органов государственной власти субъекта Российской Федерации (местных администраций)</t>
  </si>
  <si>
    <t>09601</t>
  </si>
  <si>
    <t>Расходы на информационное освещение деятельности органов государственной власти субъекта Российской Федерации (местного самоуправления) и поддержку средств массовой информации</t>
  </si>
  <si>
    <t>09700</t>
  </si>
  <si>
    <t>Государственные и муниципальные программы</t>
  </si>
  <si>
    <t>10100</t>
  </si>
  <si>
    <t>федеральная адресная инвестиционная программа (ФАИП)</t>
  </si>
  <si>
    <t>10101</t>
  </si>
  <si>
    <t>государственные и муниципальные  программы, формируемые за счет субвенций, поступающих от других бюджетов бюджетной системы Российской Федерации</t>
  </si>
  <si>
    <t>10102</t>
  </si>
  <si>
    <t>Расходы, осуществляемые за счет  субсидий, поступающих  в рамках реализации мероприятий Государственной программы Российской Федерации "Развитие образования" на 2013 - 2020 годы, и средств  субъекта Российской Федерации и муниципального образования</t>
  </si>
  <si>
    <t>10220</t>
  </si>
  <si>
    <t>Расходы, осуществляемые за счет  субсидий, поступающих  в рамках реализации мероприятий Государственной программы Российской Федерации "Доступная среда" на 2011 - 2020 годы, и средств  субъекта Российской Федерации и муниципального образования</t>
  </si>
  <si>
    <t>10240</t>
  </si>
  <si>
    <t>Расходы, осуществляемые за счет  субсидий, поступающих  в рамках реализации мероприятий Государственной программы Российской Федерации "Развитие культуры и туризма" на 2013 - 2020 годы, и средств  субъекта Российской Федерации и муниципального образования</t>
  </si>
  <si>
    <t>10280</t>
  </si>
  <si>
    <t>Расходы, осуществляемые за счет  субсидий, поступающих  в рамках реализации мероприятий  Государственной программы Российской Федерации "Развитие физической культуры и спорта", и средств  субъекта Российской Федерации и муниципального образования</t>
  </si>
  <si>
    <t>10300</t>
  </si>
  <si>
    <t>Расходы, осуществляемые за счет  субсидий, поступающих  в рамках реализации мероприятий Государственной программы Российской Федерации "Развитие промышленности и повышение ее конкурентоспособности", и средств  субъекта Российской Федерации и муниципального образования</t>
  </si>
  <si>
    <t>10320</t>
  </si>
  <si>
    <t>Расходы, осуществляемые за счет  субсидий, поступающих  в рамках реализации мероприятий Государственной программы Российской Федерации "Государственная программа развития сельского хозяйства и регулирования рынков сельскохозяйственной продукции, сырья и продовольствия на 2013 - 2020 годы", и средств  субъекта Российской Федерации и муниципального образования</t>
  </si>
  <si>
    <t>10350</t>
  </si>
  <si>
    <t>в рамках Федеральной целевой программы "Устойчивое развитие сельских территорий на 2014 - 2017 годы и на период до 2020 года"</t>
  </si>
  <si>
    <t>10351</t>
  </si>
  <si>
    <t>в рамках Федеральной целевой программы "Развитие мелиорации земель сельскохозяйственного назначения России на 2014 - 2020 годы"</t>
  </si>
  <si>
    <t>10352</t>
  </si>
  <si>
    <t>Расходы, осуществляемые за счет  субсидий, поступающих  в рамках реализации мероприятий  Государственной программы Российской Федерации "Воспроизводство и использование природных ресурсов", и средств  субъекта Российской Федерации и муниципального образования</t>
  </si>
  <si>
    <t>10370</t>
  </si>
  <si>
    <t>в рамках Федеральной целевой программы  "Развитие водохозяйственного комплекса Российской Федерации в 2012 - 2020 годах"</t>
  </si>
  <si>
    <t>10371</t>
  </si>
  <si>
    <t>Расходы, осуществляемые за счет  субсидий, поступающих  в рамках реализации мероприятий Государственной программы Российской Федерации "Развитие лесного хозяйства" на 2013 - 2020 годы, и средств  субъекта Российской Федерации и муниципального образования</t>
  </si>
  <si>
    <t>10380</t>
  </si>
  <si>
    <t>Расходы, осуществляемые за счет  субсидий, поступающих  в рамках реализации мероприятий   Государственной программы по оказанию содействия добровольному переселению в Российскую Федерацию соотечественников, проживающих за рубежом, и средств  субъекта Российской Федерации и муниципального образования</t>
  </si>
  <si>
    <t>10440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</si>
  <si>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</si>
  <si>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</si>
  <si>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</si>
  <si>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</si>
  <si>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</si>
  <si>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</si>
  <si>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Капитальные вложения</t>
  </si>
  <si>
    <t>12500</t>
  </si>
  <si>
    <t>расходы органов государственной власти субъекта Российской Федерации  (местного самоуправления) на приобретение (изготовление) объектов относящихся к основным средствам в рамках содержания и функционирования органов государственной власти субъекта Российской Федерации (местного самоуправления)</t>
  </si>
  <si>
    <t>12510</t>
  </si>
  <si>
    <t>расходы казенных учреждений на приобретение (изготовление) объектов относящихся к основным средствам</t>
  </si>
  <si>
    <t>12520</t>
  </si>
  <si>
    <t>расходы автономных и бюджетных учреждений на приобретение (изготовление) объектов относящихся к основным средствам за счет средств субсидий, предоставляемых органами государственной власти субъекта Российской Федерации (органами местного самоуправления)</t>
  </si>
  <si>
    <t>12530</t>
  </si>
  <si>
    <t>бюджетные инвестиции</t>
  </si>
  <si>
    <t>12540</t>
  </si>
  <si>
    <t>410</t>
  </si>
  <si>
    <t>бюджетные инвестиции иным юридическим лицам</t>
  </si>
  <si>
    <t>12550</t>
  </si>
  <si>
    <t>450</t>
  </si>
  <si>
    <t>субсидии автономным и бюджетным учреждениям на осуществление капитальных вложений или приобритение объектов недвижимого имущества</t>
  </si>
  <si>
    <t>12560</t>
  </si>
  <si>
    <t>субсидии государственным (муниципальным) унитарным предприятиям на осуществление капитальных вложений или приобритение объектов недвижимого имущества</t>
  </si>
  <si>
    <t>12570</t>
  </si>
  <si>
    <t>Капитальный ремонт</t>
  </si>
  <si>
    <t>12600</t>
  </si>
  <si>
    <t>закупка органами государственной власти субъекта Российской Федерации  (местного самоуправления) товаров, работ, услуг в целях капитального ремонта государственного (муниципального) имущества в рамках содержания и функционирования органов государственной власти субъекта Российской Федерации (местного самоуправления)</t>
  </si>
  <si>
    <t>12610</t>
  </si>
  <si>
    <t>243</t>
  </si>
  <si>
    <t>закупка казенными учреждениями товаров, работ, услуг в целях капитального ремонта государственного (муниципального) имущества</t>
  </si>
  <si>
    <t>12620</t>
  </si>
  <si>
    <t>закупка автономными и бюджетными учреждениями товаров, работ, услуг в целях капитального ремонта государственного (муниципального) имущества за счет средств субсидий, предоставляемых органами государственной власти субъекта Российской Федерации (органами местного самоуправления)</t>
  </si>
  <si>
    <t>12630</t>
  </si>
  <si>
    <t>Расходы на фонд оплаты труда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</si>
  <si>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</si>
  <si>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</si>
  <si>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</si>
  <si>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</si>
  <si>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в сфере культуры и кинематографии</t>
  </si>
  <si>
    <t>13200</t>
  </si>
  <si>
    <t>13201</t>
  </si>
  <si>
    <t>в сфере здравоохранения</t>
  </si>
  <si>
    <t>13300</t>
  </si>
  <si>
    <t>13301</t>
  </si>
  <si>
    <t>в сфере социальной политики</t>
  </si>
  <si>
    <t>13400</t>
  </si>
  <si>
    <t>13401</t>
  </si>
  <si>
    <t>в сфере физической культуры и спорта</t>
  </si>
  <si>
    <t>13500</t>
  </si>
  <si>
    <t>13501</t>
  </si>
  <si>
    <t>в других сферах</t>
  </si>
  <si>
    <t>13600</t>
  </si>
  <si>
    <t>13601</t>
  </si>
  <si>
    <t>Взносы по обязательному социальному страхованию на выплаты по оплате труда работников и иные выплаты работникам учреждений</t>
  </si>
  <si>
    <t>14000</t>
  </si>
  <si>
    <t>в сфере образования</t>
  </si>
  <si>
    <t>14100</t>
  </si>
  <si>
    <t>14101</t>
  </si>
  <si>
    <t>14200</t>
  </si>
  <si>
    <t>14201</t>
  </si>
  <si>
    <t>14300</t>
  </si>
  <si>
    <t>14301</t>
  </si>
  <si>
    <t>14400</t>
  </si>
  <si>
    <t>14401</t>
  </si>
  <si>
    <t>14500</t>
  </si>
  <si>
    <t>14501</t>
  </si>
  <si>
    <t>14600</t>
  </si>
  <si>
    <t>14601</t>
  </si>
  <si>
    <t>Периодичность: месячная</t>
  </si>
  <si>
    <t>Единица измерения: тыс.руб.</t>
  </si>
  <si>
    <t>РзПР</t>
  </si>
  <si>
    <t>Вид расхода</t>
  </si>
  <si>
    <t>План на 2020 год</t>
  </si>
  <si>
    <t xml:space="preserve">Исполнено </t>
  </si>
  <si>
    <t>Справочная таблица к отчету об исполнении бюджета Пензенской области на 01.09.2020</t>
  </si>
  <si>
    <t>Исполнитель: О.В. Гонякина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</si>
</sst>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yy"/>
  </numFmts>
  <fonts count="50" x14ac:knownFonts="1">
    <font>
      <sz val="10"/>
      <name val="Arial Cyr"/>
      <charset val="204"/>
    </font>
    <font>
      <b/>
      <sz val="13"/>
      <name val="Arial"/>
      <family val="2"/>
      <charset val="204"/>
    </font>
    <font>
      <sz val="10"/>
      <name val="Arial"/>
      <family val="2"/>
      <charset val="204"/>
    </font>
    <font>
      <b/>
      <sz val="8"/>
      <name val="Arial"/>
      <family val="2"/>
      <charset val="204"/>
    </font>
    <font>
      <b/>
      <sz val="9"/>
      <name val="Arial"/>
      <family val="2"/>
      <charset val="204"/>
    </font>
    <font>
      <b/>
      <sz val="10"/>
      <name val="Arial"/>
      <family val="2"/>
      <charset val="204"/>
    </font>
    <font>
      <b/>
      <i/>
      <sz val="9"/>
      <name val="Arial"/>
      <family val="2"/>
      <charset val="204"/>
    </font>
    <font>
      <b/>
      <i/>
      <sz val="8"/>
      <name val="Arial"/>
      <family val="2"/>
      <charset val="204"/>
    </font>
    <font>
      <b/>
      <i/>
      <sz val="10"/>
      <name val="Arial"/>
      <family val="2"/>
      <charset val="204"/>
    </font>
    <font>
      <sz val="9"/>
      <name val="Arial"/>
      <family val="2"/>
      <charset val="204"/>
    </font>
    <font>
      <sz val="8"/>
      <name val="Arial"/>
      <family val="2"/>
      <charset val="204"/>
    </font>
    <font>
      <i/>
      <sz val="9"/>
      <name val="Arial"/>
      <family val="2"/>
      <charset val="204"/>
    </font>
    <font>
      <sz val="13"/>
      <name val="Arial"/>
      <family val="2"/>
      <charset val="204"/>
    </font>
    <font>
      <b/>
      <sz val="11"/>
      <name val="Arial"/>
      <family val="2"/>
      <charset val="204"/>
    </font>
    <font>
      <sz val="11"/>
      <name val="Calibri"/>
      <family val="2"/>
      <scheme val="minor"/>
    </font>
    <font>
      <sz val="11"/>
      <color rgb="FF000000"/>
      <name val="Calibri"/>
      <family val="2"/>
      <scheme val="minor"/>
    </font>
    <font>
      <sz val="8"/>
      <color rgb="FF000000"/>
      <name val="Arial"/>
      <family val="2"/>
    </font>
    <font>
      <sz val="8"/>
      <color rgb="FF000000"/>
      <name val="Arial"/>
      <family val="2"/>
      <charset val="204"/>
    </font>
    <font>
      <sz val="10"/>
      <color rgb="FF000000"/>
      <name val="Arial"/>
      <family val="2"/>
    </font>
    <font>
      <sz val="10"/>
      <color rgb="FF000000"/>
      <name val="Arial"/>
      <family val="2"/>
      <charset val="204"/>
    </font>
    <font>
      <b/>
      <sz val="8"/>
      <color rgb="FF000000"/>
      <name val="Arial"/>
      <family val="2"/>
    </font>
    <font>
      <b/>
      <sz val="8"/>
      <color rgb="FF000000"/>
      <name val="Arial"/>
      <family val="2"/>
      <charset val="204"/>
    </font>
    <font>
      <sz val="11"/>
      <color rgb="FF000000"/>
      <name val="Times New Roman"/>
      <family val="2"/>
    </font>
    <font>
      <b/>
      <i/>
      <sz val="8"/>
      <color rgb="FF000000"/>
      <name val="Arial"/>
      <family val="2"/>
    </font>
    <font>
      <sz val="11"/>
      <color rgb="FF000000"/>
      <name val="Arial"/>
      <family val="2"/>
    </font>
    <font>
      <b/>
      <sz val="11"/>
      <color rgb="FF000000"/>
      <name val="Arial"/>
      <family val="2"/>
    </font>
    <font>
      <b/>
      <sz val="11"/>
      <color rgb="FF000000"/>
      <name val="Arial"/>
      <family val="2"/>
      <charset val="204"/>
    </font>
    <font>
      <sz val="11"/>
      <color rgb="FF000000"/>
      <name val="Calibri"/>
      <family val="2"/>
      <charset val="204"/>
      <scheme val="minor"/>
    </font>
    <font>
      <sz val="6"/>
      <color rgb="FF000000"/>
      <name val="Arial"/>
      <family val="2"/>
    </font>
    <font>
      <sz val="6"/>
      <color rgb="FF000000"/>
      <name val="Arial"/>
      <family val="2"/>
      <charset val="204"/>
    </font>
    <font>
      <b/>
      <sz val="12"/>
      <color rgb="FF000000"/>
      <name val="Arial"/>
      <family val="2"/>
    </font>
    <font>
      <b/>
      <sz val="12"/>
      <color rgb="FF000000"/>
      <name val="Arial"/>
      <family val="2"/>
      <charset val="204"/>
    </font>
    <font>
      <b/>
      <sz val="10"/>
      <color rgb="FF000000"/>
      <name val="Arial"/>
      <family val="2"/>
    </font>
    <font>
      <b/>
      <sz val="10"/>
      <color rgb="FF000000"/>
      <name val="Arial"/>
      <family val="2"/>
      <charset val="204"/>
    </font>
    <font>
      <sz val="9"/>
      <color rgb="FF000000"/>
      <name val="Arial"/>
      <family val="2"/>
    </font>
    <font>
      <sz val="9"/>
      <color rgb="FF000000"/>
      <name val="Arial"/>
      <family val="2"/>
      <charset val="204"/>
    </font>
    <font>
      <b/>
      <sz val="8"/>
      <color rgb="FF000000"/>
      <name val="Arial"/>
    </font>
    <font>
      <b/>
      <sz val="12"/>
      <color rgb="FF000000"/>
      <name val="Arial"/>
    </font>
    <font>
      <b/>
      <sz val="10"/>
      <color rgb="FF000000"/>
      <name val="Arial"/>
    </font>
    <font>
      <sz val="10"/>
      <color rgb="FF000000"/>
      <name val="Arial"/>
    </font>
    <font>
      <b/>
      <sz val="11"/>
      <color rgb="FF000000"/>
      <name val="Arial"/>
    </font>
    <font>
      <sz val="8"/>
      <color rgb="FF000000"/>
      <name val="Arial"/>
    </font>
    <font>
      <sz val="6"/>
      <color rgb="FF000000"/>
      <name val="Arial"/>
    </font>
    <font>
      <sz val="9"/>
      <color rgb="FF000000"/>
      <name val="Arial"/>
    </font>
    <font>
      <sz val="11"/>
      <color rgb="FF000000"/>
      <name val="Calibri"/>
      <scheme val="minor"/>
    </font>
    <font>
      <sz val="9"/>
      <color rgb="FFFF0000"/>
      <name val="Arial"/>
      <family val="2"/>
      <charset val="204"/>
    </font>
    <font>
      <sz val="11"/>
      <color theme="1"/>
      <name val="Segoe UI"/>
      <family val="2"/>
    </font>
    <font>
      <b/>
      <sz val="12"/>
      <name val="Times New Roman"/>
      <family val="1"/>
      <charset val="204"/>
    </font>
    <font>
      <sz val="11"/>
      <name val="Times New Roman"/>
      <family val="1"/>
      <charset val="204"/>
    </font>
    <font>
      <b/>
      <sz val="11"/>
      <name val="Times New Roman"/>
      <family val="1"/>
      <charset val="204"/>
    </font>
  </fonts>
  <fills count="5">
    <fill>
      <patternFill patternType="none"/>
    </fill>
    <fill>
      <patternFill patternType="gray125"/>
    </fill>
    <fill>
      <patternFill patternType="solid">
        <fgColor rgb="FFC0C0C0"/>
      </patternFill>
    </fill>
    <fill>
      <patternFill patternType="solid">
        <fgColor rgb="FFFFFFFF"/>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medium">
        <color rgb="FF000000"/>
      </right>
      <top/>
      <bottom style="hair">
        <color rgb="FF000000"/>
      </bottom>
      <diagonal/>
    </border>
    <border>
      <left/>
      <right style="medium">
        <color rgb="FF000000"/>
      </right>
      <top style="hair">
        <color rgb="FF000000"/>
      </top>
      <bottom/>
      <diagonal/>
    </border>
    <border>
      <left style="thin">
        <color rgb="FF000000"/>
      </left>
      <right style="medium">
        <color rgb="FF000000"/>
      </right>
      <top/>
      <bottom style="hair">
        <color rgb="FF000000"/>
      </bottom>
      <diagonal/>
    </border>
    <border>
      <left/>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hair">
        <color rgb="FF000000"/>
      </bottom>
      <diagonal/>
    </border>
    <border>
      <left style="medium">
        <color rgb="FF000000"/>
      </left>
      <right style="medium">
        <color rgb="FF000000"/>
      </right>
      <top style="hair">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diagonal/>
    </border>
    <border>
      <left/>
      <right style="medium">
        <color rgb="FF000000"/>
      </right>
      <top style="thin">
        <color rgb="FF000000"/>
      </top>
      <bottom style="hair">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top/>
      <bottom/>
      <diagonal/>
    </border>
    <border>
      <left style="medium">
        <color rgb="FF000000"/>
      </left>
      <right style="medium">
        <color rgb="FF000000"/>
      </right>
      <top style="thin">
        <color rgb="FF000000"/>
      </top>
      <bottom style="hair">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s>
  <cellStyleXfs count="371">
    <xf numFmtId="0" fontId="0" fillId="0" borderId="0"/>
    <xf numFmtId="0" fontId="14" fillId="0" borderId="0"/>
    <xf numFmtId="0" fontId="14" fillId="0" borderId="0"/>
    <xf numFmtId="0" fontId="15" fillId="0" borderId="0"/>
    <xf numFmtId="0" fontId="15" fillId="0" borderId="0"/>
    <xf numFmtId="0" fontId="14" fillId="0" borderId="0"/>
    <xf numFmtId="0" fontId="16" fillId="0" borderId="2"/>
    <xf numFmtId="0" fontId="17" fillId="0" borderId="2"/>
    <xf numFmtId="0" fontId="18" fillId="0" borderId="2"/>
    <xf numFmtId="0" fontId="19" fillId="0" borderId="2"/>
    <xf numFmtId="0" fontId="20" fillId="0" borderId="2"/>
    <xf numFmtId="0" fontId="21" fillId="0" borderId="2"/>
    <xf numFmtId="0" fontId="16" fillId="0" borderId="3">
      <alignment horizontal="left" wrapText="1" indent="1"/>
    </xf>
    <xf numFmtId="0" fontId="17" fillId="0" borderId="3">
      <alignment horizontal="left" wrapText="1" indent="1"/>
    </xf>
    <xf numFmtId="0" fontId="16" fillId="0" borderId="4">
      <alignment horizontal="left" wrapText="1"/>
    </xf>
    <xf numFmtId="0" fontId="17" fillId="0" borderId="4">
      <alignment horizontal="left" wrapText="1"/>
    </xf>
    <xf numFmtId="0" fontId="16" fillId="0" borderId="4">
      <alignment horizontal="left" wrapText="1" indent="2"/>
    </xf>
    <xf numFmtId="0" fontId="17" fillId="0" borderId="4">
      <alignment horizontal="left" wrapText="1" indent="2"/>
    </xf>
    <xf numFmtId="0" fontId="16" fillId="0" borderId="5">
      <alignment horizontal="left" wrapText="1" indent="2"/>
    </xf>
    <xf numFmtId="0" fontId="17" fillId="0" borderId="5">
      <alignment horizontal="left" wrapText="1" indent="2"/>
    </xf>
    <xf numFmtId="0" fontId="18" fillId="0" borderId="6"/>
    <xf numFmtId="0" fontId="19" fillId="0" borderId="6"/>
    <xf numFmtId="0" fontId="16" fillId="0" borderId="0">
      <alignment horizontal="center" wrapText="1"/>
    </xf>
    <xf numFmtId="0" fontId="17" fillId="0" borderId="0">
      <alignment horizontal="center" wrapText="1"/>
    </xf>
    <xf numFmtId="49" fontId="16" fillId="0" borderId="2">
      <alignment horizontal="left"/>
    </xf>
    <xf numFmtId="49" fontId="17" fillId="0" borderId="2">
      <alignment horizontal="left"/>
    </xf>
    <xf numFmtId="49" fontId="16" fillId="0" borderId="7">
      <alignment horizontal="center" wrapText="1"/>
    </xf>
    <xf numFmtId="49" fontId="17" fillId="0" borderId="7">
      <alignment horizontal="center" wrapText="1"/>
    </xf>
    <xf numFmtId="49" fontId="16" fillId="0" borderId="7">
      <alignment horizontal="center" shrinkToFit="1"/>
    </xf>
    <xf numFmtId="49" fontId="17" fillId="0" borderId="7">
      <alignment horizontal="center" shrinkToFit="1"/>
    </xf>
    <xf numFmtId="0" fontId="20" fillId="0" borderId="0">
      <alignment horizontal="center"/>
    </xf>
    <xf numFmtId="0" fontId="21" fillId="0" borderId="0">
      <alignment horizontal="center"/>
    </xf>
    <xf numFmtId="49" fontId="16" fillId="0" borderId="8">
      <alignment horizontal="center"/>
    </xf>
    <xf numFmtId="49" fontId="17" fillId="0" borderId="8">
      <alignment horizontal="center"/>
    </xf>
    <xf numFmtId="49" fontId="16" fillId="0" borderId="8">
      <alignment horizontal="center" shrinkToFit="1"/>
    </xf>
    <xf numFmtId="49" fontId="17" fillId="0" borderId="8">
      <alignment horizontal="center" shrinkToFit="1"/>
    </xf>
    <xf numFmtId="0" fontId="16" fillId="0" borderId="9">
      <alignment horizontal="left" wrapText="1" indent="1"/>
    </xf>
    <xf numFmtId="0" fontId="17" fillId="0" borderId="9">
      <alignment horizontal="left" wrapText="1" indent="1"/>
    </xf>
    <xf numFmtId="0" fontId="16" fillId="0" borderId="10">
      <alignment horizontal="left" wrapText="1"/>
    </xf>
    <xf numFmtId="0" fontId="17" fillId="0" borderId="10">
      <alignment horizontal="left" wrapText="1"/>
    </xf>
    <xf numFmtId="0" fontId="16" fillId="0" borderId="10">
      <alignment horizontal="left" wrapText="1" indent="2"/>
    </xf>
    <xf numFmtId="0" fontId="17" fillId="0" borderId="10">
      <alignment horizontal="left" wrapText="1" indent="2"/>
    </xf>
    <xf numFmtId="0" fontId="16" fillId="0" borderId="9">
      <alignment horizontal="left" wrapText="1" indent="2"/>
    </xf>
    <xf numFmtId="0" fontId="17" fillId="0" borderId="9">
      <alignment horizontal="left" wrapText="1" indent="2"/>
    </xf>
    <xf numFmtId="0" fontId="18" fillId="0" borderId="11"/>
    <xf numFmtId="0" fontId="19" fillId="0" borderId="11"/>
    <xf numFmtId="0" fontId="18" fillId="0" borderId="12"/>
    <xf numFmtId="0" fontId="19" fillId="0" borderId="12"/>
    <xf numFmtId="0" fontId="20" fillId="0" borderId="13">
      <alignment horizontal="center" vertical="center" textRotation="90" wrapText="1"/>
    </xf>
    <xf numFmtId="0" fontId="20" fillId="0" borderId="6">
      <alignment horizontal="center" vertical="center" textRotation="90" wrapText="1"/>
    </xf>
    <xf numFmtId="0" fontId="16" fillId="0" borderId="0">
      <alignment vertical="center"/>
    </xf>
    <xf numFmtId="0" fontId="20" fillId="0" borderId="2">
      <alignment horizontal="center" vertical="center" textRotation="90" wrapText="1"/>
    </xf>
    <xf numFmtId="0" fontId="20" fillId="0" borderId="6">
      <alignment horizontal="center" vertical="center" textRotation="90"/>
    </xf>
    <xf numFmtId="0" fontId="20" fillId="0" borderId="2">
      <alignment horizontal="center" vertical="center" textRotation="90"/>
    </xf>
    <xf numFmtId="0" fontId="20" fillId="0" borderId="13">
      <alignment horizontal="center" vertical="center" textRotation="90"/>
    </xf>
    <xf numFmtId="0" fontId="20" fillId="0" borderId="14">
      <alignment horizontal="center" vertical="center" textRotation="90"/>
    </xf>
    <xf numFmtId="0" fontId="22" fillId="0" borderId="2">
      <alignment wrapText="1"/>
    </xf>
    <xf numFmtId="0" fontId="22" fillId="0" borderId="6">
      <alignment wrapText="1"/>
    </xf>
    <xf numFmtId="0" fontId="16" fillId="0" borderId="14">
      <alignment horizontal="center" vertical="top" wrapText="1"/>
    </xf>
    <xf numFmtId="0" fontId="20" fillId="0" borderId="15"/>
    <xf numFmtId="49" fontId="23" fillId="0" borderId="16">
      <alignment horizontal="left" vertical="center" wrapText="1"/>
    </xf>
    <xf numFmtId="49" fontId="16" fillId="0" borderId="17">
      <alignment horizontal="left" vertical="center" wrapText="1" indent="2"/>
    </xf>
    <xf numFmtId="49" fontId="16" fillId="0" borderId="5">
      <alignment horizontal="left" vertical="center" wrapText="1" indent="3"/>
    </xf>
    <xf numFmtId="49" fontId="16" fillId="0" borderId="16">
      <alignment horizontal="left" vertical="center" wrapText="1" indent="3"/>
    </xf>
    <xf numFmtId="49" fontId="16" fillId="0" borderId="18">
      <alignment horizontal="left" vertical="center" wrapText="1" indent="3"/>
    </xf>
    <xf numFmtId="0" fontId="23" fillId="0" borderId="15">
      <alignment horizontal="left" vertical="center" wrapText="1"/>
    </xf>
    <xf numFmtId="49" fontId="16" fillId="0" borderId="6">
      <alignment horizontal="left" vertical="center" wrapText="1" indent="3"/>
    </xf>
    <xf numFmtId="49" fontId="16" fillId="0" borderId="0">
      <alignment horizontal="left" vertical="center" wrapText="1" indent="3"/>
    </xf>
    <xf numFmtId="49" fontId="16" fillId="0" borderId="2">
      <alignment horizontal="left" vertical="center" wrapText="1" indent="3"/>
    </xf>
    <xf numFmtId="49" fontId="23" fillId="0" borderId="15">
      <alignment horizontal="left" vertical="center" wrapText="1"/>
    </xf>
    <xf numFmtId="0" fontId="16" fillId="0" borderId="16">
      <alignment horizontal="left" vertical="center" wrapText="1"/>
    </xf>
    <xf numFmtId="0" fontId="16" fillId="0" borderId="18">
      <alignment horizontal="left" vertical="center" wrapText="1"/>
    </xf>
    <xf numFmtId="49" fontId="16" fillId="0" borderId="16">
      <alignment horizontal="left" vertical="center" wrapText="1"/>
    </xf>
    <xf numFmtId="49" fontId="16" fillId="0" borderId="18">
      <alignment horizontal="left" vertical="center" wrapText="1"/>
    </xf>
    <xf numFmtId="49" fontId="20" fillId="0" borderId="19">
      <alignment horizontal="center"/>
    </xf>
    <xf numFmtId="49" fontId="20" fillId="0" borderId="20">
      <alignment horizontal="center" vertical="center" wrapText="1"/>
    </xf>
    <xf numFmtId="49" fontId="16" fillId="0" borderId="21">
      <alignment horizontal="center" vertical="center" wrapText="1"/>
    </xf>
    <xf numFmtId="49" fontId="16" fillId="0" borderId="7">
      <alignment horizontal="center" vertical="center" wrapText="1"/>
    </xf>
    <xf numFmtId="49" fontId="16" fillId="0" borderId="20">
      <alignment horizontal="center" vertical="center" wrapText="1"/>
    </xf>
    <xf numFmtId="49" fontId="16" fillId="0" borderId="22">
      <alignment horizontal="center" vertical="center" wrapText="1"/>
    </xf>
    <xf numFmtId="49" fontId="16" fillId="0" borderId="23">
      <alignment horizontal="center" vertical="center" wrapText="1"/>
    </xf>
    <xf numFmtId="49" fontId="16" fillId="0" borderId="0">
      <alignment horizontal="center" vertical="center" wrapText="1"/>
    </xf>
    <xf numFmtId="49" fontId="16" fillId="0" borderId="2">
      <alignment horizontal="center" vertical="center" wrapText="1"/>
    </xf>
    <xf numFmtId="49" fontId="20" fillId="0" borderId="19">
      <alignment horizontal="center" vertical="center" wrapText="1"/>
    </xf>
    <xf numFmtId="0" fontId="20" fillId="0" borderId="19">
      <alignment horizontal="center" vertical="center"/>
    </xf>
    <xf numFmtId="0" fontId="16" fillId="0" borderId="21">
      <alignment horizontal="center" vertical="center"/>
    </xf>
    <xf numFmtId="0" fontId="16" fillId="0" borderId="7">
      <alignment horizontal="center" vertical="center"/>
    </xf>
    <xf numFmtId="0" fontId="16" fillId="0" borderId="20">
      <alignment horizontal="center" vertical="center"/>
    </xf>
    <xf numFmtId="0" fontId="20" fillId="0" borderId="20">
      <alignment horizontal="center" vertical="center"/>
    </xf>
    <xf numFmtId="0" fontId="16" fillId="0" borderId="22">
      <alignment horizontal="center" vertical="center"/>
    </xf>
    <xf numFmtId="49" fontId="20" fillId="0" borderId="19">
      <alignment horizontal="center" vertical="center"/>
    </xf>
    <xf numFmtId="49" fontId="16" fillId="0" borderId="21">
      <alignment horizontal="center" vertical="center"/>
    </xf>
    <xf numFmtId="49" fontId="16" fillId="0" borderId="7">
      <alignment horizontal="center" vertical="center"/>
    </xf>
    <xf numFmtId="49" fontId="16" fillId="0" borderId="20">
      <alignment horizontal="center" vertical="center"/>
    </xf>
    <xf numFmtId="49" fontId="16" fillId="0" borderId="22">
      <alignment horizontal="center" vertical="center"/>
    </xf>
    <xf numFmtId="49" fontId="16" fillId="0" borderId="14">
      <alignment horizontal="center" vertical="top" wrapText="1"/>
    </xf>
    <xf numFmtId="0" fontId="16" fillId="0" borderId="11">
      <alignment shrinkToFit="1"/>
    </xf>
    <xf numFmtId="4" fontId="16" fillId="0" borderId="24">
      <alignment horizontal="right" shrinkToFit="1"/>
    </xf>
    <xf numFmtId="4" fontId="16" fillId="0" borderId="23">
      <alignment horizontal="right"/>
    </xf>
    <xf numFmtId="4" fontId="16" fillId="0" borderId="0">
      <alignment horizontal="right" shrinkToFit="1"/>
    </xf>
    <xf numFmtId="4" fontId="16" fillId="0" borderId="2">
      <alignment horizontal="right"/>
    </xf>
    <xf numFmtId="49" fontId="16" fillId="0" borderId="2">
      <alignment horizontal="center" wrapText="1"/>
    </xf>
    <xf numFmtId="0" fontId="16" fillId="0" borderId="6">
      <alignment horizontal="center"/>
    </xf>
    <xf numFmtId="0" fontId="24" fillId="0" borderId="2"/>
    <xf numFmtId="0" fontId="24" fillId="0" borderId="6"/>
    <xf numFmtId="0" fontId="16" fillId="0" borderId="2">
      <alignment horizontal="center"/>
    </xf>
    <xf numFmtId="49" fontId="16" fillId="0" borderId="6">
      <alignment horizontal="center"/>
    </xf>
    <xf numFmtId="49" fontId="16" fillId="0" borderId="0">
      <alignment horizontal="left"/>
    </xf>
    <xf numFmtId="4" fontId="16" fillId="0" borderId="11">
      <alignment horizontal="right" shrinkToFit="1"/>
    </xf>
    <xf numFmtId="0" fontId="16" fillId="0" borderId="14">
      <alignment horizontal="center" vertical="top"/>
    </xf>
    <xf numFmtId="4" fontId="16" fillId="0" borderId="12">
      <alignment horizontal="right" shrinkToFit="1"/>
    </xf>
    <xf numFmtId="4" fontId="16" fillId="0" borderId="25">
      <alignment horizontal="right" shrinkToFit="1"/>
    </xf>
    <xf numFmtId="0" fontId="16" fillId="0" borderId="12">
      <alignment shrinkToFit="1"/>
    </xf>
    <xf numFmtId="0" fontId="22" fillId="0" borderId="14">
      <alignment wrapText="1"/>
    </xf>
    <xf numFmtId="0" fontId="15" fillId="0" borderId="26"/>
    <xf numFmtId="0" fontId="18" fillId="2" borderId="0"/>
    <xf numFmtId="0" fontId="20" fillId="0" borderId="0"/>
    <xf numFmtId="0" fontId="21" fillId="0" borderId="0"/>
    <xf numFmtId="0" fontId="25" fillId="0" borderId="0"/>
    <xf numFmtId="0" fontId="26" fillId="0" borderId="0"/>
    <xf numFmtId="0" fontId="16" fillId="0" borderId="0">
      <alignment horizontal="left"/>
    </xf>
    <xf numFmtId="0" fontId="17" fillId="0" borderId="0">
      <alignment horizontal="left"/>
    </xf>
    <xf numFmtId="0" fontId="16" fillId="0" borderId="0"/>
    <xf numFmtId="0" fontId="17" fillId="0" borderId="0"/>
    <xf numFmtId="0" fontId="15" fillId="0" borderId="0"/>
    <xf numFmtId="0" fontId="27" fillId="0" borderId="0"/>
    <xf numFmtId="0" fontId="18" fillId="0" borderId="0"/>
    <xf numFmtId="0" fontId="19" fillId="0" borderId="0"/>
    <xf numFmtId="49" fontId="16" fillId="0" borderId="14">
      <alignment horizontal="center" vertical="center" wrapText="1"/>
    </xf>
    <xf numFmtId="49" fontId="17" fillId="0" borderId="14">
      <alignment horizontal="center" vertical="center" wrapText="1"/>
    </xf>
    <xf numFmtId="0" fontId="16" fillId="0" borderId="27">
      <alignment horizontal="left" wrapText="1"/>
    </xf>
    <xf numFmtId="0" fontId="17" fillId="0" borderId="27">
      <alignment horizontal="left" wrapText="1"/>
    </xf>
    <xf numFmtId="0" fontId="16" fillId="0" borderId="4">
      <alignment horizontal="left" wrapText="1" indent="1"/>
    </xf>
    <xf numFmtId="0" fontId="17" fillId="0" borderId="4">
      <alignment horizontal="left" wrapText="1" indent="1"/>
    </xf>
    <xf numFmtId="0" fontId="16" fillId="0" borderId="28">
      <alignment horizontal="left" wrapText="1" indent="2"/>
    </xf>
    <xf numFmtId="0" fontId="17" fillId="0" borderId="28">
      <alignment horizontal="left" wrapText="1" indent="2"/>
    </xf>
    <xf numFmtId="0" fontId="15" fillId="0" borderId="0"/>
    <xf numFmtId="0" fontId="28" fillId="0" borderId="0">
      <alignment horizontal="center" vertical="top"/>
    </xf>
    <xf numFmtId="0" fontId="29" fillId="0" borderId="0">
      <alignment horizontal="center" vertical="top"/>
    </xf>
    <xf numFmtId="0" fontId="16" fillId="0" borderId="6">
      <alignment horizontal="left"/>
    </xf>
    <xf numFmtId="49" fontId="16" fillId="0" borderId="19">
      <alignment horizontal="center" wrapText="1"/>
    </xf>
    <xf numFmtId="49" fontId="17" fillId="0" borderId="19">
      <alignment horizontal="center" wrapText="1"/>
    </xf>
    <xf numFmtId="49" fontId="16" fillId="0" borderId="21">
      <alignment horizontal="center" wrapText="1"/>
    </xf>
    <xf numFmtId="49" fontId="17" fillId="0" borderId="21">
      <alignment horizontal="center" wrapText="1"/>
    </xf>
    <xf numFmtId="49" fontId="16" fillId="0" borderId="20">
      <alignment horizontal="center"/>
    </xf>
    <xf numFmtId="49" fontId="17" fillId="0" borderId="20">
      <alignment horizontal="center"/>
    </xf>
    <xf numFmtId="0" fontId="16" fillId="0" borderId="23"/>
    <xf numFmtId="0" fontId="17" fillId="0" borderId="23"/>
    <xf numFmtId="49" fontId="16" fillId="0" borderId="6"/>
    <xf numFmtId="49" fontId="17" fillId="0" borderId="6"/>
    <xf numFmtId="49" fontId="16" fillId="0" borderId="0"/>
    <xf numFmtId="49" fontId="17" fillId="0" borderId="0"/>
    <xf numFmtId="49" fontId="16" fillId="0" borderId="29">
      <alignment horizontal="center"/>
    </xf>
    <xf numFmtId="49" fontId="17" fillId="0" borderId="29">
      <alignment horizontal="center"/>
    </xf>
    <xf numFmtId="49" fontId="16" fillId="0" borderId="11">
      <alignment horizontal="center"/>
    </xf>
    <xf numFmtId="49" fontId="17" fillId="0" borderId="11">
      <alignment horizontal="center"/>
    </xf>
    <xf numFmtId="49" fontId="16" fillId="0" borderId="14">
      <alignment horizontal="center"/>
    </xf>
    <xf numFmtId="49" fontId="17" fillId="0" borderId="14">
      <alignment horizontal="center"/>
    </xf>
    <xf numFmtId="49" fontId="16" fillId="0" borderId="24">
      <alignment horizontal="center" vertical="center" wrapText="1"/>
    </xf>
    <xf numFmtId="49" fontId="17" fillId="0" borderId="24">
      <alignment horizontal="center" vertical="center" wrapText="1"/>
    </xf>
    <xf numFmtId="4" fontId="16" fillId="0" borderId="14">
      <alignment horizontal="right" shrinkToFit="1"/>
    </xf>
    <xf numFmtId="4" fontId="17" fillId="0" borderId="14">
      <alignment horizontal="right" shrinkToFit="1"/>
    </xf>
    <xf numFmtId="0" fontId="16" fillId="3" borderId="0"/>
    <xf numFmtId="0" fontId="17" fillId="3" borderId="0"/>
    <xf numFmtId="0" fontId="30" fillId="0" borderId="0">
      <alignment horizontal="center" wrapText="1"/>
    </xf>
    <xf numFmtId="0" fontId="31" fillId="0" borderId="0">
      <alignment horizontal="center" wrapText="1"/>
    </xf>
    <xf numFmtId="0" fontId="16" fillId="0" borderId="0">
      <alignment horizontal="center"/>
    </xf>
    <xf numFmtId="0" fontId="17" fillId="0" borderId="0">
      <alignment horizontal="center"/>
    </xf>
    <xf numFmtId="0" fontId="16" fillId="0" borderId="2">
      <alignment wrapText="1"/>
    </xf>
    <xf numFmtId="0" fontId="17" fillId="0" borderId="2">
      <alignment wrapText="1"/>
    </xf>
    <xf numFmtId="0" fontId="16" fillId="0" borderId="30">
      <alignment wrapText="1"/>
    </xf>
    <xf numFmtId="0" fontId="17" fillId="0" borderId="30">
      <alignment wrapText="1"/>
    </xf>
    <xf numFmtId="0" fontId="32" fillId="0" borderId="31"/>
    <xf numFmtId="0" fontId="33" fillId="0" borderId="31"/>
    <xf numFmtId="49" fontId="34" fillId="0" borderId="32">
      <alignment horizontal="right"/>
    </xf>
    <xf numFmtId="49" fontId="35" fillId="0" borderId="32">
      <alignment horizontal="right"/>
    </xf>
    <xf numFmtId="0" fontId="16" fillId="0" borderId="32">
      <alignment horizontal="right"/>
    </xf>
    <xf numFmtId="0" fontId="17" fillId="0" borderId="32">
      <alignment horizontal="right"/>
    </xf>
    <xf numFmtId="0" fontId="32" fillId="0" borderId="2"/>
    <xf numFmtId="0" fontId="33" fillId="0" borderId="2"/>
    <xf numFmtId="0" fontId="15" fillId="0" borderId="23"/>
    <xf numFmtId="0" fontId="27" fillId="0" borderId="23"/>
    <xf numFmtId="0" fontId="16" fillId="0" borderId="24">
      <alignment horizontal="center"/>
    </xf>
    <xf numFmtId="0" fontId="17" fillId="0" borderId="24">
      <alignment horizontal="center"/>
    </xf>
    <xf numFmtId="49" fontId="18" fillId="0" borderId="33">
      <alignment horizontal="center"/>
    </xf>
    <xf numFmtId="49" fontId="19" fillId="0" borderId="33">
      <alignment horizontal="center"/>
    </xf>
    <xf numFmtId="165" fontId="16" fillId="0" borderId="34">
      <alignment horizontal="center"/>
    </xf>
    <xf numFmtId="165" fontId="17" fillId="0" borderId="34">
      <alignment horizontal="center"/>
    </xf>
    <xf numFmtId="0" fontId="16" fillId="0" borderId="35">
      <alignment horizontal="center"/>
    </xf>
    <xf numFmtId="0" fontId="17" fillId="0" borderId="35">
      <alignment horizontal="center"/>
    </xf>
    <xf numFmtId="49" fontId="16" fillId="0" borderId="36">
      <alignment horizontal="center"/>
    </xf>
    <xf numFmtId="49" fontId="17" fillId="0" borderId="36">
      <alignment horizontal="center"/>
    </xf>
    <xf numFmtId="49" fontId="16" fillId="0" borderId="34">
      <alignment horizontal="center"/>
    </xf>
    <xf numFmtId="49" fontId="17" fillId="0" borderId="34">
      <alignment horizontal="center"/>
    </xf>
    <xf numFmtId="0" fontId="16" fillId="0" borderId="34">
      <alignment horizontal="center"/>
    </xf>
    <xf numFmtId="0" fontId="17" fillId="0" borderId="34">
      <alignment horizontal="center"/>
    </xf>
    <xf numFmtId="49" fontId="16" fillId="0" borderId="37">
      <alignment horizontal="center"/>
    </xf>
    <xf numFmtId="49" fontId="17" fillId="0" borderId="37">
      <alignment horizontal="center"/>
    </xf>
    <xf numFmtId="0" fontId="32" fillId="0" borderId="0"/>
    <xf numFmtId="0" fontId="33" fillId="0" borderId="0"/>
    <xf numFmtId="0" fontId="18" fillId="0" borderId="38"/>
    <xf numFmtId="0" fontId="19" fillId="0" borderId="38"/>
    <xf numFmtId="0" fontId="18" fillId="0" borderId="26"/>
    <xf numFmtId="0" fontId="19" fillId="0" borderId="26"/>
    <xf numFmtId="4" fontId="16" fillId="0" borderId="28">
      <alignment horizontal="right" shrinkToFit="1"/>
    </xf>
    <xf numFmtId="4" fontId="17" fillId="0" borderId="28">
      <alignment horizontal="right" shrinkToFit="1"/>
    </xf>
    <xf numFmtId="49" fontId="16" fillId="0" borderId="12">
      <alignment horizontal="center"/>
    </xf>
    <xf numFmtId="49" fontId="17" fillId="0" borderId="12">
      <alignment horizontal="center"/>
    </xf>
    <xf numFmtId="0" fontId="16" fillId="0" borderId="39">
      <alignment horizontal="left" wrapText="1"/>
    </xf>
    <xf numFmtId="0" fontId="17" fillId="0" borderId="39">
      <alignment horizontal="left" wrapText="1"/>
    </xf>
    <xf numFmtId="0" fontId="16" fillId="0" borderId="10">
      <alignment horizontal="left" wrapText="1" indent="1"/>
    </xf>
    <xf numFmtId="0" fontId="17" fillId="0" borderId="10">
      <alignment horizontal="left" wrapText="1" indent="1"/>
    </xf>
    <xf numFmtId="0" fontId="16" fillId="0" borderId="34">
      <alignment horizontal="left" wrapText="1" indent="2"/>
    </xf>
    <xf numFmtId="0" fontId="17" fillId="0" borderId="34">
      <alignment horizontal="left" wrapText="1" indent="2"/>
    </xf>
    <xf numFmtId="0" fontId="16" fillId="3" borderId="23"/>
    <xf numFmtId="0" fontId="17" fillId="3" borderId="23"/>
    <xf numFmtId="0" fontId="30" fillId="0" borderId="0">
      <alignment horizontal="left" wrapText="1"/>
    </xf>
    <xf numFmtId="0" fontId="31" fillId="0" borderId="0">
      <alignment horizontal="left" wrapText="1"/>
    </xf>
    <xf numFmtId="49" fontId="18" fillId="0" borderId="0"/>
    <xf numFmtId="49" fontId="19" fillId="0" borderId="0"/>
    <xf numFmtId="0" fontId="16" fillId="0" borderId="0">
      <alignment horizontal="right"/>
    </xf>
    <xf numFmtId="0" fontId="17" fillId="0" borderId="0">
      <alignment horizontal="right"/>
    </xf>
    <xf numFmtId="49" fontId="16" fillId="0" borderId="0">
      <alignment horizontal="right"/>
    </xf>
    <xf numFmtId="49" fontId="17" fillId="0" borderId="0">
      <alignment horizontal="right"/>
    </xf>
    <xf numFmtId="0" fontId="16" fillId="0" borderId="0">
      <alignment horizontal="left" wrapText="1"/>
    </xf>
    <xf numFmtId="0" fontId="17" fillId="0" borderId="0">
      <alignment horizontal="left" wrapText="1"/>
    </xf>
    <xf numFmtId="0" fontId="16" fillId="0" borderId="2">
      <alignment horizontal="left"/>
    </xf>
    <xf numFmtId="0" fontId="17" fillId="0" borderId="2">
      <alignment horizontal="left"/>
    </xf>
    <xf numFmtId="0" fontId="16" fillId="0" borderId="3">
      <alignment horizontal="left" wrapText="1"/>
    </xf>
    <xf numFmtId="0" fontId="17" fillId="0" borderId="3">
      <alignment horizontal="left" wrapText="1"/>
    </xf>
    <xf numFmtId="0" fontId="16" fillId="0" borderId="30"/>
    <xf numFmtId="0" fontId="17" fillId="0" borderId="30"/>
    <xf numFmtId="0" fontId="20" fillId="0" borderId="40">
      <alignment horizontal="left" wrapText="1"/>
    </xf>
    <xf numFmtId="0" fontId="21" fillId="0" borderId="40">
      <alignment horizontal="left" wrapText="1"/>
    </xf>
    <xf numFmtId="0" fontId="16" fillId="0" borderId="41">
      <alignment horizontal="left" wrapText="1" indent="2"/>
    </xf>
    <xf numFmtId="0" fontId="17" fillId="0" borderId="41">
      <alignment horizontal="left" wrapText="1" indent="2"/>
    </xf>
    <xf numFmtId="49" fontId="16" fillId="0" borderId="0">
      <alignment horizontal="center" wrapText="1"/>
    </xf>
    <xf numFmtId="49" fontId="17" fillId="0" borderId="0">
      <alignment horizontal="center" wrapText="1"/>
    </xf>
    <xf numFmtId="49" fontId="16" fillId="0" borderId="20">
      <alignment horizontal="center" wrapText="1"/>
    </xf>
    <xf numFmtId="49" fontId="17" fillId="0" borderId="20">
      <alignment horizontal="center" wrapText="1"/>
    </xf>
    <xf numFmtId="0" fontId="16" fillId="0" borderId="42"/>
    <xf numFmtId="0" fontId="17" fillId="0" borderId="42"/>
    <xf numFmtId="0" fontId="16" fillId="0" borderId="43">
      <alignment horizontal="center" wrapText="1"/>
    </xf>
    <xf numFmtId="0" fontId="17" fillId="0" borderId="43">
      <alignment horizontal="center" wrapText="1"/>
    </xf>
    <xf numFmtId="0" fontId="18" fillId="0" borderId="23"/>
    <xf numFmtId="0" fontId="19" fillId="0" borderId="23"/>
    <xf numFmtId="49" fontId="16" fillId="0" borderId="0">
      <alignment horizontal="center"/>
    </xf>
    <xf numFmtId="49" fontId="17" fillId="0" borderId="0">
      <alignment horizontal="center"/>
    </xf>
    <xf numFmtId="49" fontId="16" fillId="0" borderId="29">
      <alignment horizontal="center" wrapText="1"/>
    </xf>
    <xf numFmtId="49" fontId="17" fillId="0" borderId="29">
      <alignment horizontal="center" wrapText="1"/>
    </xf>
    <xf numFmtId="49" fontId="16" fillId="0" borderId="44">
      <alignment horizontal="center" wrapText="1"/>
    </xf>
    <xf numFmtId="49" fontId="17" fillId="0" borderId="44">
      <alignment horizontal="center" wrapText="1"/>
    </xf>
    <xf numFmtId="49" fontId="16" fillId="0" borderId="2"/>
    <xf numFmtId="49" fontId="17" fillId="0" borderId="2"/>
    <xf numFmtId="4" fontId="16" fillId="0" borderId="8">
      <alignment horizontal="right" shrinkToFit="1"/>
    </xf>
    <xf numFmtId="4" fontId="17" fillId="0" borderId="8">
      <alignment horizontal="right" shrinkToFit="1"/>
    </xf>
    <xf numFmtId="4" fontId="16" fillId="0" borderId="29">
      <alignment horizontal="right" shrinkToFit="1"/>
    </xf>
    <xf numFmtId="4" fontId="17" fillId="0" borderId="29">
      <alignment horizontal="right" shrinkToFit="1"/>
    </xf>
    <xf numFmtId="4" fontId="16" fillId="0" borderId="41">
      <alignment horizontal="right" shrinkToFit="1"/>
    </xf>
    <xf numFmtId="4" fontId="17" fillId="0" borderId="41">
      <alignment horizontal="right" shrinkToFit="1"/>
    </xf>
    <xf numFmtId="49" fontId="16" fillId="0" borderId="28">
      <alignment horizontal="center"/>
    </xf>
    <xf numFmtId="49" fontId="17" fillId="0" borderId="28">
      <alignment horizontal="center"/>
    </xf>
    <xf numFmtId="4" fontId="16" fillId="0" borderId="45">
      <alignment horizontal="right" shrinkToFit="1"/>
    </xf>
    <xf numFmtId="4" fontId="17" fillId="0" borderId="45">
      <alignment horizontal="right" shrinkToFit="1"/>
    </xf>
    <xf numFmtId="0" fontId="16" fillId="0" borderId="9">
      <alignment horizontal="left" wrapText="1"/>
    </xf>
    <xf numFmtId="0" fontId="17" fillId="0" borderId="9">
      <alignment horizontal="left" wrapText="1"/>
    </xf>
    <xf numFmtId="0" fontId="20" fillId="0" borderId="34">
      <alignment horizontal="left" wrapText="1"/>
    </xf>
    <xf numFmtId="0" fontId="21" fillId="0" borderId="34">
      <alignment horizontal="left" wrapText="1"/>
    </xf>
    <xf numFmtId="0" fontId="16" fillId="0" borderId="36">
      <alignment horizontal="left" wrapText="1" indent="2"/>
    </xf>
    <xf numFmtId="0" fontId="17" fillId="0" borderId="36">
      <alignment horizontal="left" wrapText="1" indent="2"/>
    </xf>
    <xf numFmtId="0" fontId="14" fillId="0" borderId="0"/>
    <xf numFmtId="0" fontId="36" fillId="0" borderId="0"/>
    <xf numFmtId="0" fontId="37" fillId="0" borderId="0">
      <alignment horizontal="center" wrapText="1"/>
    </xf>
    <xf numFmtId="0" fontId="38" fillId="0" borderId="2"/>
    <xf numFmtId="0" fontId="38" fillId="0" borderId="0"/>
    <xf numFmtId="0" fontId="39" fillId="0" borderId="0"/>
    <xf numFmtId="0" fontId="37" fillId="0" borderId="0">
      <alignment horizontal="left" wrapText="1"/>
    </xf>
    <xf numFmtId="0" fontId="40" fillId="0" borderId="0"/>
    <xf numFmtId="0" fontId="38" fillId="0" borderId="31"/>
    <xf numFmtId="0" fontId="41" fillId="0" borderId="24">
      <alignment horizontal="center"/>
    </xf>
    <xf numFmtId="0" fontId="39" fillId="0" borderId="38"/>
    <xf numFmtId="0" fontId="41" fillId="0" borderId="0">
      <alignment horizontal="left"/>
    </xf>
    <xf numFmtId="0" fontId="42" fillId="0" borderId="0">
      <alignment horizontal="center" vertical="top"/>
    </xf>
    <xf numFmtId="49" fontId="43" fillId="0" borderId="32">
      <alignment horizontal="right"/>
    </xf>
    <xf numFmtId="49" fontId="39" fillId="0" borderId="33">
      <alignment horizontal="center"/>
    </xf>
    <xf numFmtId="0" fontId="39" fillId="0" borderId="26"/>
    <xf numFmtId="49" fontId="39" fillId="0" borderId="0"/>
    <xf numFmtId="49" fontId="41" fillId="0" borderId="0">
      <alignment horizontal="right"/>
    </xf>
    <xf numFmtId="0" fontId="41" fillId="0" borderId="0"/>
    <xf numFmtId="0" fontId="41" fillId="0" borderId="0">
      <alignment horizontal="center"/>
    </xf>
    <xf numFmtId="0" fontId="41" fillId="0" borderId="32">
      <alignment horizontal="right"/>
    </xf>
    <xf numFmtId="165" fontId="41" fillId="0" borderId="34">
      <alignment horizontal="center"/>
    </xf>
    <xf numFmtId="49" fontId="41" fillId="0" borderId="0"/>
    <xf numFmtId="0" fontId="41" fillId="0" borderId="0">
      <alignment horizontal="right"/>
    </xf>
    <xf numFmtId="0" fontId="41" fillId="0" borderId="35">
      <alignment horizontal="center"/>
    </xf>
    <xf numFmtId="0" fontId="41" fillId="0" borderId="2">
      <alignment wrapText="1"/>
    </xf>
    <xf numFmtId="49" fontId="41" fillId="0" borderId="36">
      <alignment horizontal="center"/>
    </xf>
    <xf numFmtId="0" fontId="41" fillId="0" borderId="30">
      <alignment wrapText="1"/>
    </xf>
    <xf numFmtId="49" fontId="41" fillId="0" borderId="34">
      <alignment horizontal="center"/>
    </xf>
    <xf numFmtId="0" fontId="41" fillId="0" borderId="6">
      <alignment horizontal="left"/>
    </xf>
    <xf numFmtId="49" fontId="41" fillId="0" borderId="6"/>
    <xf numFmtId="0" fontId="41" fillId="0" borderId="34">
      <alignment horizontal="center"/>
    </xf>
    <xf numFmtId="49" fontId="41" fillId="0" borderId="37">
      <alignment horizontal="center"/>
    </xf>
    <xf numFmtId="0" fontId="44" fillId="0" borderId="0"/>
    <xf numFmtId="0" fontId="44" fillId="0" borderId="23"/>
    <xf numFmtId="49" fontId="41" fillId="0" borderId="14">
      <alignment horizontal="center" vertical="center" wrapText="1"/>
    </xf>
    <xf numFmtId="49" fontId="41" fillId="0" borderId="24">
      <alignment horizontal="center" vertical="center" wrapText="1"/>
    </xf>
    <xf numFmtId="0" fontId="41" fillId="0" borderId="27">
      <alignment horizontal="left" wrapText="1"/>
    </xf>
    <xf numFmtId="49" fontId="41" fillId="0" borderId="19">
      <alignment horizontal="center" wrapText="1"/>
    </xf>
    <xf numFmtId="49" fontId="41" fillId="0" borderId="29">
      <alignment horizontal="center"/>
    </xf>
    <xf numFmtId="4" fontId="41" fillId="0" borderId="14">
      <alignment horizontal="right" shrinkToFit="1"/>
    </xf>
    <xf numFmtId="4" fontId="41" fillId="0" borderId="28">
      <alignment horizontal="right" shrinkToFit="1"/>
    </xf>
    <xf numFmtId="0" fontId="41" fillId="0" borderId="39">
      <alignment horizontal="left" wrapText="1"/>
    </xf>
    <xf numFmtId="0" fontId="41" fillId="0" borderId="4">
      <alignment horizontal="left" wrapText="1" indent="1"/>
    </xf>
    <xf numFmtId="49" fontId="41" fillId="0" borderId="21">
      <alignment horizontal="center" wrapText="1"/>
    </xf>
    <xf numFmtId="49" fontId="41" fillId="0" borderId="11">
      <alignment horizontal="center"/>
    </xf>
    <xf numFmtId="49" fontId="41" fillId="0" borderId="12">
      <alignment horizontal="center"/>
    </xf>
    <xf numFmtId="0" fontId="41" fillId="0" borderId="10">
      <alignment horizontal="left" wrapText="1" indent="1"/>
    </xf>
    <xf numFmtId="0" fontId="41" fillId="0" borderId="28">
      <alignment horizontal="left" wrapText="1" indent="2"/>
    </xf>
    <xf numFmtId="49" fontId="41" fillId="0" borderId="20">
      <alignment horizontal="center"/>
    </xf>
    <xf numFmtId="49" fontId="41" fillId="0" borderId="14">
      <alignment horizontal="center"/>
    </xf>
    <xf numFmtId="0" fontId="41" fillId="0" borderId="34">
      <alignment horizontal="left" wrapText="1" indent="2"/>
    </xf>
    <xf numFmtId="0" fontId="41" fillId="0" borderId="23"/>
    <xf numFmtId="0" fontId="41" fillId="3" borderId="23"/>
    <xf numFmtId="0" fontId="41" fillId="3" borderId="0"/>
    <xf numFmtId="0" fontId="41" fillId="0" borderId="0">
      <alignment horizontal="left" wrapText="1"/>
    </xf>
    <xf numFmtId="49" fontId="41" fillId="0" borderId="0">
      <alignment horizontal="center" wrapText="1"/>
    </xf>
    <xf numFmtId="49" fontId="41" fillId="0" borderId="0">
      <alignment horizontal="center"/>
    </xf>
    <xf numFmtId="0" fontId="41" fillId="0" borderId="2">
      <alignment horizontal="left"/>
    </xf>
    <xf numFmtId="49" fontId="41" fillId="0" borderId="2"/>
    <xf numFmtId="0" fontId="41" fillId="0" borderId="2"/>
    <xf numFmtId="0" fontId="39" fillId="0" borderId="2"/>
    <xf numFmtId="0" fontId="41" fillId="0" borderId="3">
      <alignment horizontal="left" wrapText="1"/>
    </xf>
    <xf numFmtId="49" fontId="41" fillId="0" borderId="29">
      <alignment horizontal="center" wrapText="1"/>
    </xf>
    <xf numFmtId="4" fontId="41" fillId="0" borderId="8">
      <alignment horizontal="right" shrinkToFit="1"/>
    </xf>
    <xf numFmtId="4" fontId="41" fillId="0" borderId="41">
      <alignment horizontal="right" shrinkToFit="1"/>
    </xf>
    <xf numFmtId="0" fontId="41" fillId="0" borderId="9">
      <alignment horizontal="left" wrapText="1"/>
    </xf>
    <xf numFmtId="49" fontId="41" fillId="0" borderId="20">
      <alignment horizontal="center" wrapText="1"/>
    </xf>
    <xf numFmtId="49" fontId="41" fillId="0" borderId="28">
      <alignment horizontal="center"/>
    </xf>
    <xf numFmtId="0" fontId="41" fillId="0" borderId="41">
      <alignment horizontal="left" wrapText="1" indent="2"/>
    </xf>
    <xf numFmtId="0" fontId="41" fillId="0" borderId="36">
      <alignment horizontal="left" wrapText="1" indent="2"/>
    </xf>
    <xf numFmtId="0" fontId="41" fillId="0" borderId="30"/>
    <xf numFmtId="0" fontId="41" fillId="0" borderId="42"/>
    <xf numFmtId="0" fontId="36" fillId="0" borderId="40">
      <alignment horizontal="left" wrapText="1"/>
    </xf>
    <xf numFmtId="0" fontId="41" fillId="0" borderId="43">
      <alignment horizontal="center" wrapText="1"/>
    </xf>
    <xf numFmtId="49" fontId="41" fillId="0" borderId="44">
      <alignment horizontal="center" wrapText="1"/>
    </xf>
    <xf numFmtId="4" fontId="41" fillId="0" borderId="29">
      <alignment horizontal="right" shrinkToFit="1"/>
    </xf>
    <xf numFmtId="4" fontId="41" fillId="0" borderId="45">
      <alignment horizontal="right" shrinkToFit="1"/>
    </xf>
    <xf numFmtId="0" fontId="36" fillId="0" borderId="34">
      <alignment horizontal="left" wrapText="1"/>
    </xf>
    <xf numFmtId="0" fontId="39" fillId="0" borderId="23"/>
    <xf numFmtId="0" fontId="41" fillId="0" borderId="0">
      <alignment horizontal="center" wrapText="1"/>
    </xf>
    <xf numFmtId="0" fontId="36" fillId="0" borderId="0">
      <alignment horizontal="center"/>
    </xf>
    <xf numFmtId="0" fontId="36" fillId="0" borderId="2"/>
    <xf numFmtId="49" fontId="41" fillId="0" borderId="2">
      <alignment horizontal="left"/>
    </xf>
    <xf numFmtId="0" fontId="41" fillId="0" borderId="4">
      <alignment horizontal="left" wrapText="1"/>
    </xf>
    <xf numFmtId="0" fontId="41" fillId="0" borderId="10">
      <alignment horizontal="left" wrapText="1"/>
    </xf>
    <xf numFmtId="0" fontId="39" fillId="0" borderId="11"/>
    <xf numFmtId="0" fontId="39" fillId="0" borderId="12"/>
    <xf numFmtId="0" fontId="41" fillId="0" borderId="3">
      <alignment horizontal="left" wrapText="1" indent="1"/>
    </xf>
    <xf numFmtId="49" fontId="41" fillId="0" borderId="7">
      <alignment horizontal="center" wrapText="1"/>
    </xf>
    <xf numFmtId="49" fontId="41" fillId="0" borderId="8">
      <alignment horizontal="center"/>
    </xf>
    <xf numFmtId="0" fontId="41" fillId="0" borderId="9">
      <alignment horizontal="left" wrapText="1" indent="1"/>
    </xf>
    <xf numFmtId="0" fontId="41" fillId="0" borderId="4">
      <alignment horizontal="left" wrapText="1" indent="2"/>
    </xf>
    <xf numFmtId="0" fontId="41" fillId="0" borderId="10">
      <alignment horizontal="left" wrapText="1" indent="2"/>
    </xf>
    <xf numFmtId="0" fontId="41" fillId="0" borderId="5">
      <alignment horizontal="left" wrapText="1" indent="2"/>
    </xf>
    <xf numFmtId="49" fontId="41" fillId="0" borderId="7">
      <alignment horizontal="center" shrinkToFit="1"/>
    </xf>
    <xf numFmtId="49" fontId="41" fillId="0" borderId="8">
      <alignment horizontal="center" shrinkToFit="1"/>
    </xf>
    <xf numFmtId="0" fontId="41" fillId="0" borderId="9">
      <alignment horizontal="left" wrapText="1" indent="2"/>
    </xf>
    <xf numFmtId="0" fontId="39" fillId="0" borderId="6"/>
    <xf numFmtId="0" fontId="17" fillId="0" borderId="6">
      <alignment horizontal="left"/>
    </xf>
    <xf numFmtId="0" fontId="46" fillId="0" borderId="0"/>
  </cellStyleXfs>
  <cellXfs count="64">
    <xf numFmtId="0" fontId="0" fillId="0" borderId="0" xfId="0"/>
    <xf numFmtId="164" fontId="2" fillId="0" borderId="0" xfId="0" applyNumberFormat="1" applyFont="1" applyFill="1" applyAlignment="1">
      <alignment horizontal="right" vertical="center"/>
    </xf>
    <xf numFmtId="164" fontId="2" fillId="0" borderId="0" xfId="0" applyNumberFormat="1" applyFont="1" applyFill="1" applyAlignment="1">
      <alignment horizontal="center" vertical="center"/>
    </xf>
    <xf numFmtId="0" fontId="2" fillId="0" borderId="0" xfId="0" applyFont="1" applyFill="1" applyAlignment="1">
      <alignment horizontal="center" vertical="center"/>
    </xf>
    <xf numFmtId="49" fontId="2" fillId="0" borderId="0" xfId="0" applyNumberFormat="1" applyFont="1" applyFill="1" applyAlignment="1">
      <alignment horizontal="center" vertical="center"/>
    </xf>
    <xf numFmtId="4" fontId="2" fillId="0" borderId="0" xfId="0" applyNumberFormat="1" applyFont="1" applyFill="1" applyAlignment="1">
      <alignment horizontal="center" vertical="center"/>
    </xf>
    <xf numFmtId="49"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xf>
    <xf numFmtId="49" fontId="3" fillId="0" borderId="1" xfId="0" applyNumberFormat="1" applyFont="1" applyFill="1" applyBorder="1" applyAlignment="1">
      <alignment horizontal="center" vertical="center"/>
    </xf>
    <xf numFmtId="164" fontId="4" fillId="0" borderId="1" xfId="0" applyNumberFormat="1" applyFont="1" applyFill="1" applyBorder="1" applyAlignment="1">
      <alignment horizontal="right" vertical="center"/>
    </xf>
    <xf numFmtId="0" fontId="5" fillId="0" borderId="0" xfId="0" applyFont="1" applyFill="1" applyAlignment="1">
      <alignment horizontal="center" vertical="center"/>
    </xf>
    <xf numFmtId="49" fontId="4"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xf>
    <xf numFmtId="164" fontId="9" fillId="0" borderId="1" xfId="0" applyNumberFormat="1" applyFont="1" applyFill="1" applyBorder="1" applyAlignment="1">
      <alignment horizontal="right" vertical="center"/>
    </xf>
    <xf numFmtId="49" fontId="6"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xf>
    <xf numFmtId="164" fontId="6" fillId="0" borderId="1" xfId="0" applyNumberFormat="1" applyFont="1" applyFill="1" applyBorder="1" applyAlignment="1">
      <alignment horizontal="right" vertical="center"/>
    </xf>
    <xf numFmtId="0" fontId="8" fillId="0" borderId="0" xfId="0" applyFont="1" applyFill="1" applyAlignment="1">
      <alignment horizontal="center" vertical="center"/>
    </xf>
    <xf numFmtId="0" fontId="6"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4" fillId="0" borderId="0" xfId="0" applyNumberFormat="1" applyFont="1" applyFill="1" applyBorder="1" applyAlignment="1">
      <alignment horizontal="left" vertical="center" wrapText="1"/>
    </xf>
    <xf numFmtId="49" fontId="3" fillId="0" borderId="0" xfId="0" applyNumberFormat="1" applyFont="1" applyFill="1" applyBorder="1" applyAlignment="1">
      <alignment horizontal="center" vertical="center"/>
    </xf>
    <xf numFmtId="164" fontId="4" fillId="0" borderId="0" xfId="0" applyNumberFormat="1" applyFont="1" applyFill="1" applyBorder="1" applyAlignment="1">
      <alignment horizontal="right" vertical="center"/>
    </xf>
    <xf numFmtId="164" fontId="9" fillId="0" borderId="0" xfId="0" applyNumberFormat="1" applyFont="1" applyFill="1" applyBorder="1" applyAlignment="1">
      <alignment horizontal="right" vertical="center"/>
    </xf>
    <xf numFmtId="49" fontId="2" fillId="0" borderId="0" xfId="0" applyNumberFormat="1" applyFont="1" applyFill="1" applyBorder="1" applyAlignment="1">
      <alignment horizontal="center" vertical="center"/>
    </xf>
    <xf numFmtId="4" fontId="2" fillId="0" borderId="0" xfId="0" applyNumberFormat="1" applyFont="1" applyFill="1" applyBorder="1" applyAlignment="1">
      <alignment horizontal="center" vertical="center"/>
    </xf>
    <xf numFmtId="164" fontId="2" fillId="0" borderId="0" xfId="0" applyNumberFormat="1" applyFont="1" applyFill="1" applyBorder="1" applyAlignment="1">
      <alignment horizontal="right" vertical="center"/>
    </xf>
    <xf numFmtId="0" fontId="9" fillId="0" borderId="0" xfId="0" applyFont="1" applyFill="1" applyBorder="1" applyAlignment="1">
      <alignment horizontal="left" vertical="center"/>
    </xf>
    <xf numFmtId="49" fontId="9" fillId="0" borderId="0" xfId="0" applyNumberFormat="1" applyFont="1" applyFill="1" applyBorder="1" applyAlignment="1">
      <alignment horizontal="left" vertical="center"/>
    </xf>
    <xf numFmtId="164" fontId="9" fillId="0" borderId="0" xfId="0" applyNumberFormat="1" applyFont="1" applyFill="1" applyBorder="1" applyAlignment="1">
      <alignment horizontal="left" vertical="center"/>
    </xf>
    <xf numFmtId="4" fontId="9" fillId="0" borderId="0" xfId="0" applyNumberFormat="1" applyFont="1" applyFill="1" applyBorder="1" applyAlignment="1">
      <alignment horizontal="left" vertical="center"/>
    </xf>
    <xf numFmtId="0" fontId="9" fillId="0" borderId="0" xfId="0" applyFont="1" applyFill="1" applyBorder="1" applyAlignment="1">
      <alignment horizontal="center" vertical="center"/>
    </xf>
    <xf numFmtId="49" fontId="10" fillId="0" borderId="0" xfId="0" applyNumberFormat="1" applyFont="1" applyFill="1" applyBorder="1" applyAlignment="1">
      <alignment horizontal="left" vertical="center"/>
    </xf>
    <xf numFmtId="0" fontId="2" fillId="0" borderId="0" xfId="0" applyFont="1" applyFill="1" applyBorder="1" applyAlignment="1">
      <alignment horizontal="center" vertical="center"/>
    </xf>
    <xf numFmtId="4" fontId="1" fillId="0" borderId="0" xfId="0" applyNumberFormat="1" applyFont="1" applyFill="1" applyAlignment="1">
      <alignment horizontal="center" vertical="center"/>
    </xf>
    <xf numFmtId="49" fontId="1" fillId="0" borderId="0" xfId="0" applyNumberFormat="1" applyFont="1" applyFill="1" applyAlignment="1">
      <alignment horizontal="center" vertical="center"/>
    </xf>
    <xf numFmtId="0" fontId="2" fillId="0" borderId="0" xfId="0" applyFont="1" applyFill="1" applyBorder="1" applyAlignment="1">
      <alignment horizontal="center" vertical="center"/>
    </xf>
    <xf numFmtId="49" fontId="6" fillId="0" borderId="1" xfId="0" applyNumberFormat="1" applyFont="1" applyFill="1" applyBorder="1" applyAlignment="1">
      <alignment horizontal="left" vertical="center"/>
    </xf>
    <xf numFmtId="164" fontId="11" fillId="0" borderId="1" xfId="0" applyNumberFormat="1" applyFont="1" applyFill="1" applyBorder="1" applyAlignment="1">
      <alignment horizontal="right" vertical="center"/>
    </xf>
    <xf numFmtId="0" fontId="9"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164" fontId="45" fillId="0" borderId="1" xfId="0" applyNumberFormat="1" applyFont="1" applyFill="1" applyBorder="1" applyAlignment="1">
      <alignment horizontal="right" vertical="center"/>
    </xf>
    <xf numFmtId="49" fontId="47" fillId="0" borderId="0" xfId="0" applyNumberFormat="1" applyFont="1" applyFill="1" applyAlignment="1">
      <alignment horizontal="center" vertical="center"/>
    </xf>
    <xf numFmtId="0" fontId="48" fillId="0" borderId="0" xfId="0" applyFont="1" applyFill="1" applyAlignment="1">
      <alignment vertical="center"/>
    </xf>
    <xf numFmtId="49" fontId="48" fillId="0" borderId="0" xfId="0" applyNumberFormat="1" applyFont="1" applyFill="1" applyAlignment="1">
      <alignment vertical="center" wrapText="1"/>
    </xf>
    <xf numFmtId="49" fontId="48" fillId="0" borderId="0" xfId="0" applyNumberFormat="1" applyFont="1" applyFill="1" applyAlignment="1">
      <alignment horizontal="center" vertical="center"/>
    </xf>
    <xf numFmtId="164" fontId="48" fillId="4" borderId="0" xfId="0" applyNumberFormat="1" applyFont="1" applyFill="1" applyAlignment="1">
      <alignment horizontal="right" vertical="center"/>
    </xf>
    <xf numFmtId="49" fontId="49" fillId="0" borderId="1" xfId="0" applyNumberFormat="1" applyFont="1" applyFill="1" applyBorder="1" applyAlignment="1">
      <alignment horizontal="center" vertical="center" wrapText="1"/>
    </xf>
    <xf numFmtId="164" fontId="49" fillId="4" borderId="1" xfId="0" applyNumberFormat="1" applyFont="1" applyFill="1" applyBorder="1" applyAlignment="1">
      <alignment horizontal="center" vertical="center" wrapText="1"/>
    </xf>
    <xf numFmtId="0" fontId="49" fillId="0" borderId="0" xfId="0" applyFont="1" applyFill="1" applyBorder="1" applyAlignment="1">
      <alignment vertical="center" wrapText="1"/>
    </xf>
    <xf numFmtId="0" fontId="49" fillId="0" borderId="1" xfId="0" applyFont="1" applyFill="1" applyBorder="1" applyAlignment="1">
      <alignment horizontal="left" vertical="top" wrapText="1"/>
    </xf>
    <xf numFmtId="164" fontId="49" fillId="0" borderId="1" xfId="0" applyNumberFormat="1" applyFont="1" applyFill="1" applyBorder="1" applyAlignment="1">
      <alignment horizontal="right" vertical="top" wrapText="1"/>
    </xf>
    <xf numFmtId="0" fontId="49" fillId="0" borderId="0" xfId="0" applyFont="1" applyFill="1" applyAlignment="1">
      <alignment vertical="center"/>
    </xf>
    <xf numFmtId="0" fontId="48" fillId="0" borderId="1" xfId="0" applyFont="1" applyFill="1" applyBorder="1" applyAlignment="1">
      <alignment horizontal="left" vertical="top" wrapText="1"/>
    </xf>
    <xf numFmtId="164" fontId="48" fillId="0" borderId="1" xfId="0" applyNumberFormat="1" applyFont="1" applyFill="1" applyBorder="1" applyAlignment="1">
      <alignment horizontal="right" vertical="top" wrapText="1"/>
    </xf>
    <xf numFmtId="164" fontId="48" fillId="0" borderId="1" xfId="0" applyNumberFormat="1" applyFont="1" applyFill="1" applyBorder="1" applyAlignment="1">
      <alignment vertical="center"/>
    </xf>
    <xf numFmtId="164" fontId="49" fillId="0" borderId="1" xfId="0" applyNumberFormat="1" applyFont="1" applyFill="1" applyBorder="1" applyAlignment="1">
      <alignment vertical="center"/>
    </xf>
    <xf numFmtId="49" fontId="4"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center" vertical="center"/>
    </xf>
  </cellXfs>
  <cellStyles count="371">
    <cellStyle name="br" xfId="1"/>
    <cellStyle name="col" xfId="2"/>
    <cellStyle name="style0" xfId="3"/>
    <cellStyle name="td" xfId="4"/>
    <cellStyle name="tr" xfId="5"/>
    <cellStyle name="xl100" xfId="6"/>
    <cellStyle name="xl100 2" xfId="7"/>
    <cellStyle name="xl100 3" xfId="330"/>
    <cellStyle name="xl101" xfId="8"/>
    <cellStyle name="xl101 2" xfId="9"/>
    <cellStyle name="xl101 3" xfId="331"/>
    <cellStyle name="xl102" xfId="10"/>
    <cellStyle name="xl102 2" xfId="11"/>
    <cellStyle name="xl102 3" xfId="352"/>
    <cellStyle name="xl103" xfId="12"/>
    <cellStyle name="xl103 2" xfId="13"/>
    <cellStyle name="xl103 3" xfId="358"/>
    <cellStyle name="xl104" xfId="14"/>
    <cellStyle name="xl104 2" xfId="15"/>
    <cellStyle name="xl104 3" xfId="354"/>
    <cellStyle name="xl105" xfId="16"/>
    <cellStyle name="xl105 2" xfId="17"/>
    <cellStyle name="xl105 3" xfId="362"/>
    <cellStyle name="xl106" xfId="18"/>
    <cellStyle name="xl106 2" xfId="19"/>
    <cellStyle name="xl106 3" xfId="364"/>
    <cellStyle name="xl107" xfId="20"/>
    <cellStyle name="xl107 2" xfId="21"/>
    <cellStyle name="xl107 3" xfId="368"/>
    <cellStyle name="xl108" xfId="22"/>
    <cellStyle name="xl108 2" xfId="23"/>
    <cellStyle name="xl108 3" xfId="350"/>
    <cellStyle name="xl109" xfId="24"/>
    <cellStyle name="xl109 2" xfId="25"/>
    <cellStyle name="xl109 3" xfId="353"/>
    <cellStyle name="xl110" xfId="26"/>
    <cellStyle name="xl110 2" xfId="27"/>
    <cellStyle name="xl110 3" xfId="359"/>
    <cellStyle name="xl111" xfId="28"/>
    <cellStyle name="xl111 2" xfId="29"/>
    <cellStyle name="xl111 3" xfId="365"/>
    <cellStyle name="xl112" xfId="30"/>
    <cellStyle name="xl112 2" xfId="31"/>
    <cellStyle name="xl112 3" xfId="351"/>
    <cellStyle name="xl113" xfId="32"/>
    <cellStyle name="xl113 2" xfId="33"/>
    <cellStyle name="xl113 3" xfId="360"/>
    <cellStyle name="xl114" xfId="34"/>
    <cellStyle name="xl114 2" xfId="35"/>
    <cellStyle name="xl114 3" xfId="366"/>
    <cellStyle name="xl115" xfId="36"/>
    <cellStyle name="xl115 2" xfId="37"/>
    <cellStyle name="xl115 3" xfId="361"/>
    <cellStyle name="xl116" xfId="38"/>
    <cellStyle name="xl116 2" xfId="39"/>
    <cellStyle name="xl116 3" xfId="355"/>
    <cellStyle name="xl117" xfId="40"/>
    <cellStyle name="xl117 2" xfId="41"/>
    <cellStyle name="xl117 3" xfId="363"/>
    <cellStyle name="xl118" xfId="42"/>
    <cellStyle name="xl118 2" xfId="43"/>
    <cellStyle name="xl118 3" xfId="367"/>
    <cellStyle name="xl119" xfId="44"/>
    <cellStyle name="xl119 2" xfId="45"/>
    <cellStyle name="xl119 3" xfId="356"/>
    <cellStyle name="xl120" xfId="46"/>
    <cellStyle name="xl120 2" xfId="47"/>
    <cellStyle name="xl120 3" xfId="357"/>
    <cellStyle name="xl121" xfId="48"/>
    <cellStyle name="xl122" xfId="49"/>
    <cellStyle name="xl123" xfId="50"/>
    <cellStyle name="xl124" xfId="51"/>
    <cellStyle name="xl125" xfId="52"/>
    <cellStyle name="xl126" xfId="53"/>
    <cellStyle name="xl127" xfId="54"/>
    <cellStyle name="xl128" xfId="55"/>
    <cellStyle name="xl129" xfId="56"/>
    <cellStyle name="xl130" xfId="57"/>
    <cellStyle name="xl131" xfId="58"/>
    <cellStyle name="xl132" xfId="59"/>
    <cellStyle name="xl133" xfId="60"/>
    <cellStyle name="xl134" xfId="61"/>
    <cellStyle name="xl135" xfId="62"/>
    <cellStyle name="xl136" xfId="63"/>
    <cellStyle name="xl137" xfId="64"/>
    <cellStyle name="xl138" xfId="65"/>
    <cellStyle name="xl139" xfId="66"/>
    <cellStyle name="xl140" xfId="67"/>
    <cellStyle name="xl141" xfId="68"/>
    <cellStyle name="xl142" xfId="69"/>
    <cellStyle name="xl143" xfId="70"/>
    <cellStyle name="xl144" xfId="71"/>
    <cellStyle name="xl145" xfId="72"/>
    <cellStyle name="xl146" xfId="73"/>
    <cellStyle name="xl147" xfId="74"/>
    <cellStyle name="xl148" xfId="75"/>
    <cellStyle name="xl149" xfId="76"/>
    <cellStyle name="xl150" xfId="77"/>
    <cellStyle name="xl151" xfId="78"/>
    <cellStyle name="xl152" xfId="79"/>
    <cellStyle name="xl153" xfId="80"/>
    <cellStyle name="xl154" xfId="81"/>
    <cellStyle name="xl155" xfId="82"/>
    <cellStyle name="xl156" xfId="83"/>
    <cellStyle name="xl157" xfId="84"/>
    <cellStyle name="xl158" xfId="85"/>
    <cellStyle name="xl159" xfId="86"/>
    <cellStyle name="xl160" xfId="87"/>
    <cellStyle name="xl161" xfId="88"/>
    <cellStyle name="xl162" xfId="89"/>
    <cellStyle name="xl163" xfId="90"/>
    <cellStyle name="xl164" xfId="91"/>
    <cellStyle name="xl165" xfId="92"/>
    <cellStyle name="xl166" xfId="93"/>
    <cellStyle name="xl167" xfId="94"/>
    <cellStyle name="xl168" xfId="95"/>
    <cellStyle name="xl169" xfId="96"/>
    <cellStyle name="xl170" xfId="97"/>
    <cellStyle name="xl171" xfId="98"/>
    <cellStyle name="xl172" xfId="99"/>
    <cellStyle name="xl173" xfId="100"/>
    <cellStyle name="xl174" xfId="101"/>
    <cellStyle name="xl175" xfId="102"/>
    <cellStyle name="xl176" xfId="103"/>
    <cellStyle name="xl177" xfId="104"/>
    <cellStyle name="xl178" xfId="105"/>
    <cellStyle name="xl179" xfId="106"/>
    <cellStyle name="xl180" xfId="107"/>
    <cellStyle name="xl181" xfId="108"/>
    <cellStyle name="xl182" xfId="109"/>
    <cellStyle name="xl183" xfId="110"/>
    <cellStyle name="xl184" xfId="111"/>
    <cellStyle name="xl185" xfId="112"/>
    <cellStyle name="xl186" xfId="113"/>
    <cellStyle name="xl187" xfId="114"/>
    <cellStyle name="xl21" xfId="115"/>
    <cellStyle name="xl22" xfId="116"/>
    <cellStyle name="xl22 2" xfId="117"/>
    <cellStyle name="xl22 3" xfId="271"/>
    <cellStyle name="xl23" xfId="118"/>
    <cellStyle name="xl23 2" xfId="119"/>
    <cellStyle name="xl23 3" xfId="277"/>
    <cellStyle name="xl24" xfId="120"/>
    <cellStyle name="xl24 2" xfId="121"/>
    <cellStyle name="xl24 3" xfId="281"/>
    <cellStyle name="xl25" xfId="122"/>
    <cellStyle name="xl25 2" xfId="123"/>
    <cellStyle name="xl25 3" xfId="288"/>
    <cellStyle name="xl26" xfId="124"/>
    <cellStyle name="xl26 2" xfId="125"/>
    <cellStyle name="xl26 3" xfId="303"/>
    <cellStyle name="xl27" xfId="126"/>
    <cellStyle name="xl27 2" xfId="127"/>
    <cellStyle name="xl27 3" xfId="275"/>
    <cellStyle name="xl28" xfId="128"/>
    <cellStyle name="xl28 2" xfId="129"/>
    <cellStyle name="xl28 3" xfId="305"/>
    <cellStyle name="xl29" xfId="130"/>
    <cellStyle name="xl29 2" xfId="131"/>
    <cellStyle name="xl29 3" xfId="307"/>
    <cellStyle name="xl30" xfId="132"/>
    <cellStyle name="xl30 2" xfId="133"/>
    <cellStyle name="xl30 3" xfId="313"/>
    <cellStyle name="xl31" xfId="134"/>
    <cellStyle name="xl31 2" xfId="135"/>
    <cellStyle name="xl31 3" xfId="318"/>
    <cellStyle name="xl32" xfId="136"/>
    <cellStyle name="xl33" xfId="137"/>
    <cellStyle name="xl33 2" xfId="138"/>
    <cellStyle name="xl33 3" xfId="282"/>
    <cellStyle name="xl34" xfId="139"/>
    <cellStyle name="xl34 2" xfId="299"/>
    <cellStyle name="xl34 3" xfId="369"/>
    <cellStyle name="xl35" xfId="140"/>
    <cellStyle name="xl35 2" xfId="141"/>
    <cellStyle name="xl35 3" xfId="308"/>
    <cellStyle name="xl36" xfId="142"/>
    <cellStyle name="xl36 2" xfId="143"/>
    <cellStyle name="xl36 3" xfId="314"/>
    <cellStyle name="xl37" xfId="144"/>
    <cellStyle name="xl37 2" xfId="145"/>
    <cellStyle name="xl37 3" xfId="319"/>
    <cellStyle name="xl38" xfId="146"/>
    <cellStyle name="xl38 2" xfId="147"/>
    <cellStyle name="xl38 3" xfId="322"/>
    <cellStyle name="xl39" xfId="148"/>
    <cellStyle name="xl39 2" xfId="149"/>
    <cellStyle name="xl39 3" xfId="300"/>
    <cellStyle name="xl40" xfId="150"/>
    <cellStyle name="xl40 2" xfId="151"/>
    <cellStyle name="xl40 3" xfId="292"/>
    <cellStyle name="xl41" xfId="152"/>
    <cellStyle name="xl41 2" xfId="153"/>
    <cellStyle name="xl41 3" xfId="309"/>
    <cellStyle name="xl42" xfId="154"/>
    <cellStyle name="xl42 2" xfId="155"/>
    <cellStyle name="xl42 3" xfId="315"/>
    <cellStyle name="xl43" xfId="156"/>
    <cellStyle name="xl43 2" xfId="157"/>
    <cellStyle name="xl43 3" xfId="320"/>
    <cellStyle name="xl44" xfId="158"/>
    <cellStyle name="xl44 2" xfId="159"/>
    <cellStyle name="xl44 3" xfId="306"/>
    <cellStyle name="xl45" xfId="160"/>
    <cellStyle name="xl45 2" xfId="161"/>
    <cellStyle name="xl45 3" xfId="310"/>
    <cellStyle name="xl46" xfId="162"/>
    <cellStyle name="xl46 2" xfId="163"/>
    <cellStyle name="xl46 3" xfId="324"/>
    <cellStyle name="xl47" xfId="164"/>
    <cellStyle name="xl47 2" xfId="165"/>
    <cellStyle name="xl47 3" xfId="272"/>
    <cellStyle name="xl48" xfId="166"/>
    <cellStyle name="xl48 2" xfId="167"/>
    <cellStyle name="xl48 3" xfId="289"/>
    <cellStyle name="xl49" xfId="168"/>
    <cellStyle name="xl49 2" xfId="169"/>
    <cellStyle name="xl49 3" xfId="295"/>
    <cellStyle name="xl50" xfId="170"/>
    <cellStyle name="xl50 2" xfId="171"/>
    <cellStyle name="xl50 3" xfId="297"/>
    <cellStyle name="xl51" xfId="172"/>
    <cellStyle name="xl51 2" xfId="173"/>
    <cellStyle name="xl51 3" xfId="278"/>
    <cellStyle name="xl52" xfId="174"/>
    <cellStyle name="xl52 2" xfId="175"/>
    <cellStyle name="xl52 3" xfId="283"/>
    <cellStyle name="xl53" xfId="176"/>
    <cellStyle name="xl53 2" xfId="177"/>
    <cellStyle name="xl53 3" xfId="290"/>
    <cellStyle name="xl54" xfId="178"/>
    <cellStyle name="xl54 2" xfId="179"/>
    <cellStyle name="xl54 3" xfId="273"/>
    <cellStyle name="xl55" xfId="180"/>
    <cellStyle name="xl55 2" xfId="181"/>
    <cellStyle name="xl55 3" xfId="304"/>
    <cellStyle name="xl56" xfId="182"/>
    <cellStyle name="xl56 2" xfId="183"/>
    <cellStyle name="xl56 3" xfId="279"/>
    <cellStyle name="xl57" xfId="184"/>
    <cellStyle name="xl57 2" xfId="185"/>
    <cellStyle name="xl57 3" xfId="284"/>
    <cellStyle name="xl58" xfId="186"/>
    <cellStyle name="xl58 2" xfId="187"/>
    <cellStyle name="xl58 3" xfId="291"/>
    <cellStyle name="xl59" xfId="188"/>
    <cellStyle name="xl59 2" xfId="189"/>
    <cellStyle name="xl59 3" xfId="294"/>
    <cellStyle name="xl60" xfId="190"/>
    <cellStyle name="xl60 2" xfId="191"/>
    <cellStyle name="xl60 3" xfId="296"/>
    <cellStyle name="xl61" xfId="192"/>
    <cellStyle name="xl61 2" xfId="193"/>
    <cellStyle name="xl61 3" xfId="298"/>
    <cellStyle name="xl62" xfId="194"/>
    <cellStyle name="xl62 2" xfId="195"/>
    <cellStyle name="xl62 3" xfId="301"/>
    <cellStyle name="xl63" xfId="196"/>
    <cellStyle name="xl63 2" xfId="197"/>
    <cellStyle name="xl63 3" xfId="302"/>
    <cellStyle name="xl64" xfId="198"/>
    <cellStyle name="xl64 2" xfId="199"/>
    <cellStyle name="xl64 3" xfId="274"/>
    <cellStyle name="xl65" xfId="200"/>
    <cellStyle name="xl65 2" xfId="201"/>
    <cellStyle name="xl65 3" xfId="280"/>
    <cellStyle name="xl66" xfId="202"/>
    <cellStyle name="xl66 2" xfId="203"/>
    <cellStyle name="xl66 3" xfId="285"/>
    <cellStyle name="xl67" xfId="204"/>
    <cellStyle name="xl67 2" xfId="205"/>
    <cellStyle name="xl67 3" xfId="311"/>
    <cellStyle name="xl68" xfId="206"/>
    <cellStyle name="xl68 2" xfId="207"/>
    <cellStyle name="xl68 3" xfId="316"/>
    <cellStyle name="xl69" xfId="208"/>
    <cellStyle name="xl69 2" xfId="209"/>
    <cellStyle name="xl69 3" xfId="312"/>
    <cellStyle name="xl70" xfId="210"/>
    <cellStyle name="xl70 2" xfId="211"/>
    <cellStyle name="xl70 3" xfId="317"/>
    <cellStyle name="xl71" xfId="212"/>
    <cellStyle name="xl71 2" xfId="213"/>
    <cellStyle name="xl71 3" xfId="321"/>
    <cellStyle name="xl72" xfId="214"/>
    <cellStyle name="xl72 2" xfId="215"/>
    <cellStyle name="xl72 3" xfId="323"/>
    <cellStyle name="xl73" xfId="216"/>
    <cellStyle name="xl73 2" xfId="217"/>
    <cellStyle name="xl73 3" xfId="276"/>
    <cellStyle name="xl74" xfId="218"/>
    <cellStyle name="xl74 2" xfId="219"/>
    <cellStyle name="xl74 3" xfId="286"/>
    <cellStyle name="xl75" xfId="220"/>
    <cellStyle name="xl75 2" xfId="221"/>
    <cellStyle name="xl75 3" xfId="293"/>
    <cellStyle name="xl76" xfId="222"/>
    <cellStyle name="xl76 2" xfId="223"/>
    <cellStyle name="xl76 3" xfId="287"/>
    <cellStyle name="xl77" xfId="224"/>
    <cellStyle name="xl77 2" xfId="225"/>
    <cellStyle name="xl77 3" xfId="325"/>
    <cellStyle name="xl78" xfId="226"/>
    <cellStyle name="xl78 2" xfId="227"/>
    <cellStyle name="xl78 3" xfId="328"/>
    <cellStyle name="xl79" xfId="228"/>
    <cellStyle name="xl79 2" xfId="229"/>
    <cellStyle name="xl79 3" xfId="332"/>
    <cellStyle name="xl80" xfId="230"/>
    <cellStyle name="xl80 2" xfId="231"/>
    <cellStyle name="xl80 3" xfId="341"/>
    <cellStyle name="xl81" xfId="232"/>
    <cellStyle name="xl81 2" xfId="233"/>
    <cellStyle name="xl81 3" xfId="343"/>
    <cellStyle name="xl82" xfId="234"/>
    <cellStyle name="xl82 2" xfId="235"/>
    <cellStyle name="xl82 3" xfId="339"/>
    <cellStyle name="xl83" xfId="236"/>
    <cellStyle name="xl83 2" xfId="237"/>
    <cellStyle name="xl83 3" xfId="326"/>
    <cellStyle name="xl84" xfId="238"/>
    <cellStyle name="xl84 2" xfId="239"/>
    <cellStyle name="xl84 3" xfId="337"/>
    <cellStyle name="xl85" xfId="240"/>
    <cellStyle name="xl85 2" xfId="241"/>
    <cellStyle name="xl85 3" xfId="342"/>
    <cellStyle name="xl86" xfId="242"/>
    <cellStyle name="xl86 2" xfId="243"/>
    <cellStyle name="xl86 3" xfId="344"/>
    <cellStyle name="xl87" xfId="244"/>
    <cellStyle name="xl87 2" xfId="245"/>
    <cellStyle name="xl87 3" xfId="349"/>
    <cellStyle name="xl88" xfId="246"/>
    <cellStyle name="xl88 2" xfId="247"/>
    <cellStyle name="xl88 3" xfId="327"/>
    <cellStyle name="xl89" xfId="248"/>
    <cellStyle name="xl89 2" xfId="249"/>
    <cellStyle name="xl89 3" xfId="333"/>
    <cellStyle name="xl90" xfId="250"/>
    <cellStyle name="xl90 2" xfId="251"/>
    <cellStyle name="xl90 3" xfId="345"/>
    <cellStyle name="xl91" xfId="252"/>
    <cellStyle name="xl91 2" xfId="253"/>
    <cellStyle name="xl91 3" xfId="329"/>
    <cellStyle name="xl92" xfId="254"/>
    <cellStyle name="xl92 2" xfId="255"/>
    <cellStyle name="xl92 3" xfId="334"/>
    <cellStyle name="xl93" xfId="256"/>
    <cellStyle name="xl93 2" xfId="257"/>
    <cellStyle name="xl93 3" xfId="346"/>
    <cellStyle name="xl94" xfId="258"/>
    <cellStyle name="xl94 2" xfId="259"/>
    <cellStyle name="xl94 3" xfId="335"/>
    <cellStyle name="xl95" xfId="260"/>
    <cellStyle name="xl95 2" xfId="261"/>
    <cellStyle name="xl95 3" xfId="338"/>
    <cellStyle name="xl96" xfId="262"/>
    <cellStyle name="xl96 2" xfId="263"/>
    <cellStyle name="xl96 3" xfId="347"/>
    <cellStyle name="xl97" xfId="264"/>
    <cellStyle name="xl97 2" xfId="265"/>
    <cellStyle name="xl97 3" xfId="336"/>
    <cellStyle name="xl98" xfId="266"/>
    <cellStyle name="xl98 2" xfId="267"/>
    <cellStyle name="xl98 3" xfId="348"/>
    <cellStyle name="xl99" xfId="268"/>
    <cellStyle name="xl99 2" xfId="269"/>
    <cellStyle name="xl99 3" xfId="340"/>
    <cellStyle name="Обычный" xfId="0" builtinId="0"/>
    <cellStyle name="Обычный 2" xfId="270"/>
    <cellStyle name="Обычный 3" xfId="3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46"/>
  <sheetViews>
    <sheetView showZeros="0" view="pageBreakPreview" zoomScale="85" zoomScaleNormal="100" zoomScaleSheetLayoutView="85" workbookViewId="0">
      <pane ySplit="6" topLeftCell="A330" activePane="bottomLeft" state="frozen"/>
      <selection pane="bottomLeft" activeCell="M14" sqref="M14"/>
    </sheetView>
  </sheetViews>
  <sheetFormatPr defaultRowHeight="12.75" x14ac:dyDescent="0.2"/>
  <cols>
    <col min="1" max="1" width="44.7109375" style="4" customWidth="1"/>
    <col min="2" max="2" width="20.7109375" style="4" customWidth="1"/>
    <col min="3" max="3" width="12" style="5" customWidth="1"/>
    <col min="4" max="4" width="14.140625" style="5" customWidth="1"/>
    <col min="5" max="5" width="12.140625" style="5" customWidth="1"/>
    <col min="6" max="6" width="8.7109375" style="3" customWidth="1"/>
    <col min="7" max="7" width="10.5703125" style="1" customWidth="1"/>
    <col min="8" max="16384" width="9.140625" style="3"/>
  </cols>
  <sheetData>
    <row r="3" spans="1:7" ht="16.5" x14ac:dyDescent="0.2">
      <c r="A3" s="39" t="s">
        <v>0</v>
      </c>
      <c r="B3" s="39"/>
      <c r="C3" s="39"/>
      <c r="D3" s="39"/>
      <c r="E3" s="39"/>
      <c r="F3" s="39"/>
    </row>
    <row r="4" spans="1:7" ht="16.5" x14ac:dyDescent="0.2">
      <c r="A4" s="40" t="s">
        <v>666</v>
      </c>
      <c r="B4" s="40"/>
      <c r="C4" s="40"/>
      <c r="D4" s="40"/>
      <c r="E4" s="40"/>
      <c r="F4" s="40"/>
    </row>
    <row r="5" spans="1:7" x14ac:dyDescent="0.2">
      <c r="G5" s="1" t="s">
        <v>1</v>
      </c>
    </row>
    <row r="6" spans="1:7" ht="111.75" customHeight="1" x14ac:dyDescent="0.2">
      <c r="A6" s="6" t="s">
        <v>2</v>
      </c>
      <c r="B6" s="6" t="s">
        <v>3</v>
      </c>
      <c r="C6" s="7" t="s">
        <v>4</v>
      </c>
      <c r="D6" s="7" t="s">
        <v>667</v>
      </c>
      <c r="E6" s="7" t="s">
        <v>5</v>
      </c>
      <c r="F6" s="6" t="s">
        <v>6</v>
      </c>
      <c r="G6" s="8" t="s">
        <v>668</v>
      </c>
    </row>
    <row r="7" spans="1:7" s="12" customFormat="1" x14ac:dyDescent="0.2">
      <c r="A7" s="9" t="s">
        <v>7</v>
      </c>
      <c r="B7" s="10" t="s">
        <v>8</v>
      </c>
      <c r="C7" s="11">
        <f>C8+C11+C31+C40+C47+C50+C51+C52+C61+C65+C66+C71+C72+C73</f>
        <v>37008532</v>
      </c>
      <c r="D7" s="11">
        <f>D8+D11+D31+D40+D47+D50+D51+D52+D61+D65+D66+D71+D72+D73</f>
        <v>23977193</v>
      </c>
      <c r="E7" s="11">
        <f>E8+E11+E31+E40+E47+E50+E51+E52+E61+E65+E66+E71+E72+E73</f>
        <v>22013713.400000002</v>
      </c>
      <c r="F7" s="11">
        <f t="shared" ref="F7:F17" si="0">E7/C7*100</f>
        <v>59.48280628910112</v>
      </c>
      <c r="G7" s="11">
        <f>E7/D7*100</f>
        <v>91.811053112013582</v>
      </c>
    </row>
    <row r="8" spans="1:7" s="12" customFormat="1" x14ac:dyDescent="0.2">
      <c r="A8" s="9" t="s">
        <v>9</v>
      </c>
      <c r="B8" s="10" t="s">
        <v>10</v>
      </c>
      <c r="C8" s="11">
        <f>C9+C10</f>
        <v>18735926</v>
      </c>
      <c r="D8" s="11">
        <f>D9+D10</f>
        <v>11749953</v>
      </c>
      <c r="E8" s="11">
        <f>E9+E10</f>
        <v>11374351.6</v>
      </c>
      <c r="F8" s="11">
        <f t="shared" si="0"/>
        <v>60.708777351063404</v>
      </c>
      <c r="G8" s="11">
        <f>E8/D8*100</f>
        <v>96.803379553943742</v>
      </c>
    </row>
    <row r="9" spans="1:7" s="20" customFormat="1" x14ac:dyDescent="0.2">
      <c r="A9" s="42" t="s">
        <v>11</v>
      </c>
      <c r="B9" s="18" t="s">
        <v>12</v>
      </c>
      <c r="C9" s="19">
        <v>6951498</v>
      </c>
      <c r="D9" s="19">
        <v>4594872</v>
      </c>
      <c r="E9" s="19">
        <v>4181891.9</v>
      </c>
      <c r="F9" s="19">
        <f t="shared" si="0"/>
        <v>60.158140015288787</v>
      </c>
      <c r="G9" s="11">
        <f t="shared" ref="G9:G78" si="1">E9/D9*100</f>
        <v>91.012152242761061</v>
      </c>
    </row>
    <row r="10" spans="1:7" s="20" customFormat="1" x14ac:dyDescent="0.2">
      <c r="A10" s="17" t="s">
        <v>13</v>
      </c>
      <c r="B10" s="18" t="s">
        <v>14</v>
      </c>
      <c r="C10" s="19">
        <v>11784428</v>
      </c>
      <c r="D10" s="19">
        <v>7155081</v>
      </c>
      <c r="E10" s="19">
        <v>7192459.7000000002</v>
      </c>
      <c r="F10" s="19">
        <f t="shared" si="0"/>
        <v>61.033591957114929</v>
      </c>
      <c r="G10" s="11">
        <f t="shared" si="1"/>
        <v>100.52240778266521</v>
      </c>
    </row>
    <row r="11" spans="1:7" s="12" customFormat="1" ht="36" x14ac:dyDescent="0.2">
      <c r="A11" s="13" t="s">
        <v>15</v>
      </c>
      <c r="B11" s="10" t="s">
        <v>16</v>
      </c>
      <c r="C11" s="11">
        <f>C12</f>
        <v>8683269</v>
      </c>
      <c r="D11" s="11">
        <f>D12</f>
        <v>5872842</v>
      </c>
      <c r="E11" s="11">
        <f>E12</f>
        <v>4954610</v>
      </c>
      <c r="F11" s="11">
        <f t="shared" si="0"/>
        <v>57.059271110914565</v>
      </c>
      <c r="G11" s="11">
        <f t="shared" si="1"/>
        <v>84.364776031774738</v>
      </c>
    </row>
    <row r="12" spans="1:7" ht="36" x14ac:dyDescent="0.2">
      <c r="A12" s="14" t="s">
        <v>17</v>
      </c>
      <c r="B12" s="15" t="s">
        <v>18</v>
      </c>
      <c r="C12" s="16">
        <f>SUM(C13:C28)</f>
        <v>8683269</v>
      </c>
      <c r="D12" s="16">
        <f>SUM(D13:D28)</f>
        <v>5872842</v>
      </c>
      <c r="E12" s="16">
        <f>SUM(E13:E28)</f>
        <v>4954610</v>
      </c>
      <c r="F12" s="16">
        <f t="shared" si="0"/>
        <v>57.059271110914565</v>
      </c>
      <c r="G12" s="16">
        <f t="shared" si="1"/>
        <v>84.364776031774738</v>
      </c>
    </row>
    <row r="13" spans="1:7" ht="72" x14ac:dyDescent="0.2">
      <c r="A13" s="14" t="s">
        <v>19</v>
      </c>
      <c r="B13" s="15" t="s">
        <v>20</v>
      </c>
      <c r="C13" s="16">
        <v>65362</v>
      </c>
      <c r="D13" s="16">
        <v>39437</v>
      </c>
      <c r="E13" s="43">
        <v>9618.9</v>
      </c>
      <c r="F13" s="16">
        <f t="shared" si="0"/>
        <v>14.716348948930571</v>
      </c>
      <c r="G13" s="16">
        <f t="shared" si="1"/>
        <v>24.390546948297285</v>
      </c>
    </row>
    <row r="14" spans="1:7" ht="48" x14ac:dyDescent="0.2">
      <c r="A14" s="14" t="s">
        <v>664</v>
      </c>
      <c r="B14" s="15" t="s">
        <v>660</v>
      </c>
      <c r="C14" s="16">
        <v>0</v>
      </c>
      <c r="D14" s="16">
        <v>0</v>
      </c>
      <c r="E14" s="43">
        <v>110740.4</v>
      </c>
      <c r="F14" s="16"/>
      <c r="G14" s="16"/>
    </row>
    <row r="15" spans="1:7" ht="96" x14ac:dyDescent="0.2">
      <c r="A15" s="24" t="s">
        <v>21</v>
      </c>
      <c r="B15" s="15" t="s">
        <v>22</v>
      </c>
      <c r="C15" s="16">
        <v>1901886</v>
      </c>
      <c r="D15" s="16">
        <v>989605</v>
      </c>
      <c r="E15" s="43">
        <v>746946.3</v>
      </c>
      <c r="F15" s="16">
        <f t="shared" si="0"/>
        <v>39.273978566538695</v>
      </c>
      <c r="G15" s="16">
        <f t="shared" si="1"/>
        <v>75.479236665134081</v>
      </c>
    </row>
    <row r="16" spans="1:7" ht="24" x14ac:dyDescent="0.2">
      <c r="A16" s="14" t="s">
        <v>23</v>
      </c>
      <c r="B16" s="15" t="s">
        <v>24</v>
      </c>
      <c r="C16" s="16">
        <v>1184875</v>
      </c>
      <c r="D16" s="16">
        <v>827701</v>
      </c>
      <c r="E16" s="43">
        <v>765979.8</v>
      </c>
      <c r="F16" s="16">
        <f t="shared" si="0"/>
        <v>64.646464816963828</v>
      </c>
      <c r="G16" s="16">
        <f t="shared" si="1"/>
        <v>92.543056006939707</v>
      </c>
    </row>
    <row r="17" spans="1:7" ht="24" x14ac:dyDescent="0.2">
      <c r="A17" s="14" t="s">
        <v>25</v>
      </c>
      <c r="B17" s="15" t="s">
        <v>26</v>
      </c>
      <c r="C17" s="16">
        <v>129180</v>
      </c>
      <c r="D17" s="16">
        <v>84866</v>
      </c>
      <c r="E17" s="43">
        <v>82131.5</v>
      </c>
      <c r="F17" s="16">
        <f t="shared" si="0"/>
        <v>63.579114413995974</v>
      </c>
      <c r="G17" s="16">
        <f t="shared" si="1"/>
        <v>96.777861570004475</v>
      </c>
    </row>
    <row r="18" spans="1:7" ht="132" x14ac:dyDescent="0.2">
      <c r="A18" s="24" t="s">
        <v>27</v>
      </c>
      <c r="B18" s="15" t="s">
        <v>28</v>
      </c>
      <c r="C18" s="16">
        <v>0</v>
      </c>
      <c r="D18" s="16">
        <v>0</v>
      </c>
      <c r="E18" s="43">
        <v>119710</v>
      </c>
      <c r="F18" s="16"/>
      <c r="G18" s="16"/>
    </row>
    <row r="19" spans="1:7" ht="144" x14ac:dyDescent="0.2">
      <c r="A19" s="24" t="s">
        <v>29</v>
      </c>
      <c r="B19" s="15" t="s">
        <v>30</v>
      </c>
      <c r="C19" s="16">
        <v>1856131</v>
      </c>
      <c r="D19" s="16">
        <v>1391084</v>
      </c>
      <c r="E19" s="43">
        <v>1087122</v>
      </c>
      <c r="F19" s="16">
        <f t="shared" ref="F19:F27" si="2">E19/C19*100</f>
        <v>58.569249691966782</v>
      </c>
      <c r="G19" s="16">
        <f t="shared" si="1"/>
        <v>78.149270640737726</v>
      </c>
    </row>
    <row r="20" spans="1:7" ht="132" x14ac:dyDescent="0.2">
      <c r="A20" s="24" t="s">
        <v>31</v>
      </c>
      <c r="B20" s="15" t="s">
        <v>32</v>
      </c>
      <c r="C20" s="16">
        <v>3800</v>
      </c>
      <c r="D20" s="16">
        <v>3442</v>
      </c>
      <c r="E20" s="43">
        <v>3920.5</v>
      </c>
      <c r="F20" s="16">
        <f t="shared" si="2"/>
        <v>103.17105263157896</v>
      </c>
      <c r="G20" s="16">
        <f>E20/D20*100</f>
        <v>113.90180127832656</v>
      </c>
    </row>
    <row r="21" spans="1:7" ht="132" x14ac:dyDescent="0.2">
      <c r="A21" s="24" t="s">
        <v>665</v>
      </c>
      <c r="B21" s="15" t="s">
        <v>49</v>
      </c>
      <c r="C21" s="16">
        <v>0</v>
      </c>
      <c r="D21" s="16">
        <v>0</v>
      </c>
      <c r="E21" s="43">
        <v>15</v>
      </c>
      <c r="F21" s="16"/>
      <c r="G21" s="16"/>
    </row>
    <row r="22" spans="1:7" ht="96" x14ac:dyDescent="0.2">
      <c r="A22" s="24" t="s">
        <v>33</v>
      </c>
      <c r="B22" s="15" t="s">
        <v>34</v>
      </c>
      <c r="C22" s="16">
        <v>256</v>
      </c>
      <c r="D22" s="16">
        <v>158</v>
      </c>
      <c r="E22" s="43">
        <v>298</v>
      </c>
      <c r="F22" s="16">
        <f t="shared" si="2"/>
        <v>116.40625</v>
      </c>
      <c r="G22" s="16">
        <f>E22/D22*100</f>
        <v>188.60759493670886</v>
      </c>
    </row>
    <row r="23" spans="1:7" ht="96" x14ac:dyDescent="0.2">
      <c r="A23" s="24" t="s">
        <v>35</v>
      </c>
      <c r="B23" s="15" t="s">
        <v>36</v>
      </c>
      <c r="C23" s="16">
        <v>3500</v>
      </c>
      <c r="D23" s="16">
        <v>2156</v>
      </c>
      <c r="E23" s="43">
        <v>506.3</v>
      </c>
      <c r="F23" s="16">
        <f t="shared" si="2"/>
        <v>14.465714285714288</v>
      </c>
      <c r="G23" s="16">
        <f>E23/D23*100</f>
        <v>23.48330241187384</v>
      </c>
    </row>
    <row r="24" spans="1:7" ht="72" x14ac:dyDescent="0.2">
      <c r="A24" s="14" t="s">
        <v>37</v>
      </c>
      <c r="B24" s="15" t="s">
        <v>38</v>
      </c>
      <c r="C24" s="16">
        <v>1621363</v>
      </c>
      <c r="D24" s="16">
        <v>1138655</v>
      </c>
      <c r="E24" s="43">
        <v>945996.9</v>
      </c>
      <c r="F24" s="16">
        <f t="shared" si="2"/>
        <v>58.345780679588721</v>
      </c>
      <c r="G24" s="16">
        <f t="shared" si="1"/>
        <v>83.080204276097675</v>
      </c>
    </row>
    <row r="25" spans="1:7" ht="84" x14ac:dyDescent="0.2">
      <c r="A25" s="44" t="s">
        <v>39</v>
      </c>
      <c r="B25" s="15" t="s">
        <v>40</v>
      </c>
      <c r="C25" s="16">
        <v>8351</v>
      </c>
      <c r="D25" s="16">
        <v>5582</v>
      </c>
      <c r="E25" s="43">
        <v>6449.8</v>
      </c>
      <c r="F25" s="16">
        <f t="shared" si="2"/>
        <v>77.233864207879293</v>
      </c>
      <c r="G25" s="16">
        <f t="shared" si="1"/>
        <v>115.54639914009317</v>
      </c>
    </row>
    <row r="26" spans="1:7" ht="72" x14ac:dyDescent="0.2">
      <c r="A26" s="44" t="s">
        <v>41</v>
      </c>
      <c r="B26" s="15" t="s">
        <v>42</v>
      </c>
      <c r="C26" s="16">
        <v>2117806</v>
      </c>
      <c r="D26" s="16">
        <v>1547196</v>
      </c>
      <c r="E26" s="43">
        <v>1251935</v>
      </c>
      <c r="F26" s="16">
        <f t="shared" si="2"/>
        <v>59.114715889935155</v>
      </c>
      <c r="G26" s="16">
        <f t="shared" si="1"/>
        <v>80.916380342244949</v>
      </c>
    </row>
    <row r="27" spans="1:7" ht="72" x14ac:dyDescent="0.2">
      <c r="A27" s="44" t="s">
        <v>43</v>
      </c>
      <c r="B27" s="15" t="s">
        <v>44</v>
      </c>
      <c r="C27" s="16">
        <v>-209241</v>
      </c>
      <c r="D27" s="16">
        <v>-157040</v>
      </c>
      <c r="E27" s="43">
        <v>-176760.4</v>
      </c>
      <c r="F27" s="16">
        <f t="shared" si="2"/>
        <v>84.476942855367724</v>
      </c>
      <c r="G27" s="16">
        <f t="shared" si="1"/>
        <v>112.55756495160469</v>
      </c>
    </row>
    <row r="28" spans="1:7" ht="96" x14ac:dyDescent="0.2">
      <c r="A28" s="44" t="s">
        <v>45</v>
      </c>
      <c r="B28" s="15" t="s">
        <v>46</v>
      </c>
      <c r="C28" s="16">
        <v>0</v>
      </c>
      <c r="D28" s="16">
        <v>0</v>
      </c>
      <c r="E28" s="43">
        <v>0</v>
      </c>
      <c r="F28" s="16"/>
      <c r="G28" s="16"/>
    </row>
    <row r="29" spans="1:7" ht="72" x14ac:dyDescent="0.2">
      <c r="A29" s="14" t="s">
        <v>47</v>
      </c>
      <c r="B29" s="15" t="s">
        <v>32</v>
      </c>
      <c r="C29" s="16">
        <v>3800</v>
      </c>
      <c r="D29" s="16">
        <v>3442</v>
      </c>
      <c r="E29" s="43">
        <v>3920.5</v>
      </c>
      <c r="F29" s="16">
        <f t="shared" ref="F29" si="3">E29/C29*100</f>
        <v>103.17105263157896</v>
      </c>
      <c r="G29" s="16">
        <f t="shared" ref="G29" si="4">E29/D29*100</f>
        <v>113.90180127832656</v>
      </c>
    </row>
    <row r="30" spans="1:7" ht="72" x14ac:dyDescent="0.2">
      <c r="A30" s="14" t="s">
        <v>48</v>
      </c>
      <c r="B30" s="15" t="s">
        <v>49</v>
      </c>
      <c r="C30" s="16">
        <v>0</v>
      </c>
      <c r="D30" s="16">
        <v>0</v>
      </c>
      <c r="E30" s="43">
        <v>15</v>
      </c>
      <c r="F30" s="16"/>
      <c r="G30" s="11"/>
    </row>
    <row r="31" spans="1:7" s="12" customFormat="1" x14ac:dyDescent="0.2">
      <c r="A31" s="13" t="s">
        <v>50</v>
      </c>
      <c r="B31" s="10" t="s">
        <v>51</v>
      </c>
      <c r="C31" s="11">
        <f>C32</f>
        <v>3140972</v>
      </c>
      <c r="D31" s="11">
        <f>D32</f>
        <v>2382625</v>
      </c>
      <c r="E31" s="11">
        <f>E32+E39</f>
        <v>2175347.4</v>
      </c>
      <c r="F31" s="11">
        <f>E31/C31*100</f>
        <v>69.257140783171579</v>
      </c>
      <c r="G31" s="11">
        <f t="shared" si="1"/>
        <v>91.30045223230681</v>
      </c>
    </row>
    <row r="32" spans="1:7" s="20" customFormat="1" ht="24" x14ac:dyDescent="0.2">
      <c r="A32" s="17" t="s">
        <v>52</v>
      </c>
      <c r="B32" s="18" t="s">
        <v>53</v>
      </c>
      <c r="C32" s="19">
        <f>C33+C35+C38</f>
        <v>3140972</v>
      </c>
      <c r="D32" s="19">
        <f>D33+D35+D38+D34</f>
        <v>2382625</v>
      </c>
      <c r="E32" s="19">
        <f>E33+E35+E38+E34</f>
        <v>2175345.5</v>
      </c>
      <c r="F32" s="19">
        <f>E32/C32*100</f>
        <v>69.257080292342621</v>
      </c>
      <c r="G32" s="11">
        <f t="shared" si="1"/>
        <v>91.300372488326957</v>
      </c>
    </row>
    <row r="33" spans="1:7" ht="36" x14ac:dyDescent="0.2">
      <c r="A33" s="14" t="s">
        <v>54</v>
      </c>
      <c r="B33" s="15" t="s">
        <v>55</v>
      </c>
      <c r="C33" s="16">
        <v>2121608</v>
      </c>
      <c r="D33" s="16">
        <v>1594782</v>
      </c>
      <c r="E33" s="43">
        <v>1454272.9</v>
      </c>
      <c r="F33" s="16">
        <f>E33/C33*100</f>
        <v>68.545786969129068</v>
      </c>
      <c r="G33" s="16">
        <f t="shared" si="1"/>
        <v>91.189447836757623</v>
      </c>
    </row>
    <row r="34" spans="1:7" ht="48" x14ac:dyDescent="0.2">
      <c r="A34" s="14" t="s">
        <v>56</v>
      </c>
      <c r="B34" s="15" t="s">
        <v>57</v>
      </c>
      <c r="C34" s="16">
        <v>0</v>
      </c>
      <c r="D34" s="16">
        <v>0</v>
      </c>
      <c r="E34" s="43">
        <v>175.1</v>
      </c>
      <c r="F34" s="16"/>
      <c r="G34" s="16"/>
    </row>
    <row r="35" spans="1:7" ht="36" x14ac:dyDescent="0.2">
      <c r="A35" s="14" t="s">
        <v>58</v>
      </c>
      <c r="B35" s="15" t="s">
        <v>59</v>
      </c>
      <c r="C35" s="16">
        <v>1019364</v>
      </c>
      <c r="D35" s="16">
        <v>787843</v>
      </c>
      <c r="E35" s="43">
        <v>720603.1</v>
      </c>
      <c r="F35" s="16">
        <f t="shared" ref="F35:F36" si="5">E35/C35*100</f>
        <v>70.691440937682714</v>
      </c>
      <c r="G35" s="16">
        <f t="shared" ref="G35:G36" si="6">E35/D35*100</f>
        <v>91.465317328452485</v>
      </c>
    </row>
    <row r="36" spans="1:7" ht="60" x14ac:dyDescent="0.2">
      <c r="A36" s="14" t="s">
        <v>60</v>
      </c>
      <c r="B36" s="15" t="s">
        <v>61</v>
      </c>
      <c r="C36" s="16">
        <v>1019364</v>
      </c>
      <c r="D36" s="16">
        <v>787843</v>
      </c>
      <c r="E36" s="43">
        <v>720674.3</v>
      </c>
      <c r="F36" s="16">
        <f t="shared" si="5"/>
        <v>70.698425685034977</v>
      </c>
      <c r="G36" s="16">
        <f t="shared" si="6"/>
        <v>91.474354662032923</v>
      </c>
    </row>
    <row r="37" spans="1:7" ht="60" x14ac:dyDescent="0.2">
      <c r="A37" s="14" t="s">
        <v>62</v>
      </c>
      <c r="B37" s="15" t="s">
        <v>63</v>
      </c>
      <c r="C37" s="16">
        <v>0</v>
      </c>
      <c r="D37" s="16">
        <v>0</v>
      </c>
      <c r="E37" s="43">
        <v>-71.2</v>
      </c>
      <c r="F37" s="16"/>
      <c r="G37" s="16"/>
    </row>
    <row r="38" spans="1:7" ht="36" x14ac:dyDescent="0.2">
      <c r="A38" s="14" t="s">
        <v>64</v>
      </c>
      <c r="B38" s="15" t="s">
        <v>65</v>
      </c>
      <c r="C38" s="16">
        <v>0</v>
      </c>
      <c r="D38" s="16">
        <v>0</v>
      </c>
      <c r="E38" s="43">
        <v>294.39999999999998</v>
      </c>
      <c r="F38" s="16"/>
      <c r="G38" s="16"/>
    </row>
    <row r="39" spans="1:7" x14ac:dyDescent="0.2">
      <c r="A39" s="14" t="s">
        <v>659</v>
      </c>
      <c r="B39" s="15" t="s">
        <v>661</v>
      </c>
      <c r="C39" s="16">
        <v>0</v>
      </c>
      <c r="D39" s="16">
        <v>0</v>
      </c>
      <c r="E39" s="43">
        <v>1.9</v>
      </c>
      <c r="F39" s="16"/>
      <c r="G39" s="16"/>
    </row>
    <row r="40" spans="1:7" s="12" customFormat="1" x14ac:dyDescent="0.2">
      <c r="A40" s="13" t="s">
        <v>66</v>
      </c>
      <c r="B40" s="10" t="s">
        <v>67</v>
      </c>
      <c r="C40" s="11">
        <f>C41+C44+C45+C46</f>
        <v>5401538</v>
      </c>
      <c r="D40" s="11">
        <f>D41+D44+D45+D46</f>
        <v>3270254</v>
      </c>
      <c r="E40" s="11">
        <f>E41+E44+E45+E46</f>
        <v>2822111.1999999997</v>
      </c>
      <c r="F40" s="11">
        <f t="shared" ref="F40:F45" si="7">E40/C40*100</f>
        <v>52.246437958966496</v>
      </c>
      <c r="G40" s="11">
        <f t="shared" si="1"/>
        <v>86.2963916564279</v>
      </c>
    </row>
    <row r="41" spans="1:7" s="20" customFormat="1" x14ac:dyDescent="0.2">
      <c r="A41" s="17" t="s">
        <v>68</v>
      </c>
      <c r="B41" s="18" t="s">
        <v>69</v>
      </c>
      <c r="C41" s="19">
        <f>SUM(C42:C43)</f>
        <v>3746289</v>
      </c>
      <c r="D41" s="19">
        <f>SUM(D42:D43)</f>
        <v>2790474</v>
      </c>
      <c r="E41" s="19">
        <f>SUM(E42:E43)</f>
        <v>2476844.6999999997</v>
      </c>
      <c r="F41" s="19">
        <f t="shared" si="7"/>
        <v>66.114619026989089</v>
      </c>
      <c r="G41" s="11">
        <f t="shared" si="1"/>
        <v>88.760715921381077</v>
      </c>
    </row>
    <row r="42" spans="1:7" ht="24" x14ac:dyDescent="0.2">
      <c r="A42" s="14" t="s">
        <v>70</v>
      </c>
      <c r="B42" s="15" t="s">
        <v>71</v>
      </c>
      <c r="C42" s="16">
        <v>3559522</v>
      </c>
      <c r="D42" s="16">
        <v>2649935</v>
      </c>
      <c r="E42" s="43">
        <v>2360475.9</v>
      </c>
      <c r="F42" s="16">
        <f t="shared" si="7"/>
        <v>66.314406822039587</v>
      </c>
      <c r="G42" s="16">
        <f t="shared" si="1"/>
        <v>89.076747165496499</v>
      </c>
    </row>
    <row r="43" spans="1:7" ht="24" x14ac:dyDescent="0.2">
      <c r="A43" s="14" t="s">
        <v>72</v>
      </c>
      <c r="B43" s="15" t="s">
        <v>73</v>
      </c>
      <c r="C43" s="16">
        <v>186767</v>
      </c>
      <c r="D43" s="16">
        <v>140539</v>
      </c>
      <c r="E43" s="43">
        <v>116368.8</v>
      </c>
      <c r="F43" s="16">
        <f t="shared" si="7"/>
        <v>62.306938591935413</v>
      </c>
      <c r="G43" s="16">
        <f t="shared" si="1"/>
        <v>82.801784558023044</v>
      </c>
    </row>
    <row r="44" spans="1:7" s="20" customFormat="1" x14ac:dyDescent="0.2">
      <c r="A44" s="17" t="s">
        <v>74</v>
      </c>
      <c r="B44" s="18" t="s">
        <v>75</v>
      </c>
      <c r="C44" s="19">
        <v>1649873</v>
      </c>
      <c r="D44" s="19">
        <v>476316</v>
      </c>
      <c r="E44" s="19">
        <v>342529</v>
      </c>
      <c r="F44" s="19">
        <f t="shared" si="7"/>
        <v>20.760931295923989</v>
      </c>
      <c r="G44" s="11">
        <f t="shared" si="1"/>
        <v>71.912133961487754</v>
      </c>
    </row>
    <row r="45" spans="1:7" s="20" customFormat="1" x14ac:dyDescent="0.2">
      <c r="A45" s="17" t="s">
        <v>76</v>
      </c>
      <c r="B45" s="18" t="s">
        <v>77</v>
      </c>
      <c r="C45" s="19">
        <v>5376</v>
      </c>
      <c r="D45" s="19">
        <v>3464</v>
      </c>
      <c r="E45" s="19">
        <v>2737.5</v>
      </c>
      <c r="F45" s="19">
        <f t="shared" si="7"/>
        <v>50.920758928571431</v>
      </c>
      <c r="G45" s="11">
        <f t="shared" si="1"/>
        <v>79.027136258660519</v>
      </c>
    </row>
    <row r="46" spans="1:7" s="12" customFormat="1" x14ac:dyDescent="0.2">
      <c r="A46" s="13" t="s">
        <v>78</v>
      </c>
      <c r="B46" s="10" t="s">
        <v>79</v>
      </c>
      <c r="C46" s="11">
        <v>0</v>
      </c>
      <c r="D46" s="11">
        <v>0</v>
      </c>
      <c r="E46" s="43">
        <v>0</v>
      </c>
      <c r="F46" s="16"/>
      <c r="G46" s="11"/>
    </row>
    <row r="47" spans="1:7" s="12" customFormat="1" ht="24" x14ac:dyDescent="0.2">
      <c r="A47" s="13" t="s">
        <v>80</v>
      </c>
      <c r="B47" s="10" t="s">
        <v>81</v>
      </c>
      <c r="C47" s="11">
        <f>C48+C49</f>
        <v>28783</v>
      </c>
      <c r="D47" s="11">
        <f>D48+D49</f>
        <v>17925</v>
      </c>
      <c r="E47" s="11">
        <f>E48+E49</f>
        <v>17156.099999999999</v>
      </c>
      <c r="F47" s="11">
        <f>E47/C47*100</f>
        <v>59.60497515894798</v>
      </c>
      <c r="G47" s="11">
        <f t="shared" si="1"/>
        <v>95.710460251046015</v>
      </c>
    </row>
    <row r="48" spans="1:7" s="20" customFormat="1" x14ac:dyDescent="0.2">
      <c r="A48" s="17" t="s">
        <v>82</v>
      </c>
      <c r="B48" s="18" t="s">
        <v>83</v>
      </c>
      <c r="C48" s="19">
        <v>27447</v>
      </c>
      <c r="D48" s="19">
        <v>17356</v>
      </c>
      <c r="E48" s="19">
        <v>16388.599999999999</v>
      </c>
      <c r="F48" s="19">
        <f>E48/C48*100</f>
        <v>59.709986519473887</v>
      </c>
      <c r="G48" s="11">
        <f>E48/D48*100</f>
        <v>94.426135054159928</v>
      </c>
    </row>
    <row r="49" spans="1:7" s="20" customFormat="1" ht="36" x14ac:dyDescent="0.2">
      <c r="A49" s="17" t="s">
        <v>84</v>
      </c>
      <c r="B49" s="18" t="s">
        <v>85</v>
      </c>
      <c r="C49" s="19">
        <v>1336</v>
      </c>
      <c r="D49" s="19">
        <v>569</v>
      </c>
      <c r="E49" s="19">
        <v>767.5</v>
      </c>
      <c r="F49" s="19">
        <f>E49/C49*100</f>
        <v>57.447604790419163</v>
      </c>
      <c r="G49" s="11">
        <f t="shared" si="1"/>
        <v>134.88576449912125</v>
      </c>
    </row>
    <row r="50" spans="1:7" s="12" customFormat="1" x14ac:dyDescent="0.2">
      <c r="A50" s="13" t="s">
        <v>86</v>
      </c>
      <c r="B50" s="10" t="s">
        <v>87</v>
      </c>
      <c r="C50" s="11">
        <v>172025</v>
      </c>
      <c r="D50" s="11">
        <v>114049</v>
      </c>
      <c r="E50" s="19">
        <v>85598.3</v>
      </c>
      <c r="F50" s="11">
        <f>E50/C50*100</f>
        <v>49.759221043452989</v>
      </c>
      <c r="G50" s="11">
        <f t="shared" si="1"/>
        <v>75.053968031284796</v>
      </c>
    </row>
    <row r="51" spans="1:7" s="12" customFormat="1" ht="36" x14ac:dyDescent="0.2">
      <c r="A51" s="13" t="s">
        <v>88</v>
      </c>
      <c r="B51" s="10" t="s">
        <v>89</v>
      </c>
      <c r="C51" s="11">
        <v>51</v>
      </c>
      <c r="D51" s="11">
        <v>32</v>
      </c>
      <c r="E51" s="19">
        <v>-11.5</v>
      </c>
      <c r="F51" s="11"/>
      <c r="G51" s="11"/>
    </row>
    <row r="52" spans="1:7" s="12" customFormat="1" ht="36" x14ac:dyDescent="0.2">
      <c r="A52" s="13" t="s">
        <v>90</v>
      </c>
      <c r="B52" s="10" t="s">
        <v>91</v>
      </c>
      <c r="C52" s="11">
        <f>C53+C54+C55+C60</f>
        <v>35929</v>
      </c>
      <c r="D52" s="11">
        <f>D53+D54+D55+D60</f>
        <v>22486</v>
      </c>
      <c r="E52" s="11">
        <f>E53+E54+E55+E60</f>
        <v>24002.300000000003</v>
      </c>
      <c r="F52" s="11">
        <f>E52/C52*100</f>
        <v>66.804809485373937</v>
      </c>
      <c r="G52" s="11">
        <f t="shared" si="1"/>
        <v>106.74330694654452</v>
      </c>
    </row>
    <row r="53" spans="1:7" s="20" customFormat="1" ht="72" x14ac:dyDescent="0.2">
      <c r="A53" s="17" t="s">
        <v>92</v>
      </c>
      <c r="B53" s="18" t="s">
        <v>93</v>
      </c>
      <c r="C53" s="19">
        <v>600</v>
      </c>
      <c r="D53" s="19">
        <v>600</v>
      </c>
      <c r="E53" s="43">
        <v>0</v>
      </c>
      <c r="F53" s="11">
        <f>E53/C53*100</f>
        <v>0</v>
      </c>
      <c r="G53" s="11"/>
    </row>
    <row r="54" spans="1:7" s="20" customFormat="1" ht="24" x14ac:dyDescent="0.2">
      <c r="A54" s="17" t="s">
        <v>94</v>
      </c>
      <c r="B54" s="18" t="s">
        <v>95</v>
      </c>
      <c r="C54" s="19">
        <v>345</v>
      </c>
      <c r="D54" s="19">
        <v>155</v>
      </c>
      <c r="E54" s="19">
        <v>245.7</v>
      </c>
      <c r="F54" s="19">
        <f>E54/C54*100</f>
        <v>71.217391304347828</v>
      </c>
      <c r="G54" s="11">
        <f t="shared" si="1"/>
        <v>158.51612903225805</v>
      </c>
    </row>
    <row r="55" spans="1:7" s="20" customFormat="1" ht="96" x14ac:dyDescent="0.2">
      <c r="A55" s="21" t="s">
        <v>96</v>
      </c>
      <c r="B55" s="18" t="s">
        <v>97</v>
      </c>
      <c r="C55" s="19">
        <f>C57+C58+C59</f>
        <v>34810</v>
      </c>
      <c r="D55" s="19">
        <f>D57+D58+D59</f>
        <v>21654</v>
      </c>
      <c r="E55" s="19">
        <f>E57+E58+E59</f>
        <v>23702.7</v>
      </c>
      <c r="F55" s="19">
        <f>E55/C55*100</f>
        <v>68.091640333237578</v>
      </c>
      <c r="G55" s="11">
        <f t="shared" si="1"/>
        <v>109.46106954835135</v>
      </c>
    </row>
    <row r="56" spans="1:7" ht="60" x14ac:dyDescent="0.2">
      <c r="A56" s="14" t="s">
        <v>98</v>
      </c>
      <c r="B56" s="15" t="s">
        <v>99</v>
      </c>
      <c r="C56" s="16">
        <v>0</v>
      </c>
      <c r="D56" s="16">
        <v>0</v>
      </c>
      <c r="E56" s="43">
        <v>0</v>
      </c>
      <c r="F56" s="16"/>
      <c r="G56" s="11"/>
    </row>
    <row r="57" spans="1:7" ht="84" x14ac:dyDescent="0.2">
      <c r="A57" s="24" t="s">
        <v>100</v>
      </c>
      <c r="B57" s="15" t="s">
        <v>101</v>
      </c>
      <c r="C57" s="16">
        <v>17100</v>
      </c>
      <c r="D57" s="16">
        <v>10200</v>
      </c>
      <c r="E57" s="43">
        <v>15325.4</v>
      </c>
      <c r="F57" s="16">
        <f t="shared" ref="F57:F65" si="8">E57/C57*100</f>
        <v>89.62222222222222</v>
      </c>
      <c r="G57" s="16">
        <f t="shared" si="1"/>
        <v>150.24901960784314</v>
      </c>
    </row>
    <row r="58" spans="1:7" ht="84" x14ac:dyDescent="0.2">
      <c r="A58" s="24" t="s">
        <v>102</v>
      </c>
      <c r="B58" s="15" t="s">
        <v>103</v>
      </c>
      <c r="C58" s="16">
        <v>17550</v>
      </c>
      <c r="D58" s="16">
        <v>11350</v>
      </c>
      <c r="E58" s="43">
        <v>8232.6</v>
      </c>
      <c r="F58" s="16">
        <f t="shared" si="8"/>
        <v>46.909401709401713</v>
      </c>
      <c r="G58" s="16">
        <f t="shared" si="1"/>
        <v>72.533920704845826</v>
      </c>
    </row>
    <row r="59" spans="1:7" ht="36" x14ac:dyDescent="0.2">
      <c r="A59" s="24" t="s">
        <v>104</v>
      </c>
      <c r="B59" s="15" t="s">
        <v>105</v>
      </c>
      <c r="C59" s="16">
        <v>160</v>
      </c>
      <c r="D59" s="16">
        <v>104</v>
      </c>
      <c r="E59" s="43">
        <v>144.69999999999999</v>
      </c>
      <c r="F59" s="16">
        <f t="shared" si="8"/>
        <v>90.4375</v>
      </c>
      <c r="G59" s="16">
        <f>E59/D59*100</f>
        <v>139.13461538461539</v>
      </c>
    </row>
    <row r="60" spans="1:7" s="20" customFormat="1" ht="48" x14ac:dyDescent="0.2">
      <c r="A60" s="45" t="s">
        <v>106</v>
      </c>
      <c r="B60" s="18" t="s">
        <v>107</v>
      </c>
      <c r="C60" s="19">
        <v>174</v>
      </c>
      <c r="D60" s="19">
        <v>77</v>
      </c>
      <c r="E60" s="19">
        <v>53.9</v>
      </c>
      <c r="F60" s="19">
        <f t="shared" si="8"/>
        <v>30.977011494252871</v>
      </c>
      <c r="G60" s="16">
        <f>E60/D60*100</f>
        <v>70</v>
      </c>
    </row>
    <row r="61" spans="1:7" s="12" customFormat="1" ht="24" x14ac:dyDescent="0.2">
      <c r="A61" s="13" t="s">
        <v>108</v>
      </c>
      <c r="B61" s="10" t="s">
        <v>109</v>
      </c>
      <c r="C61" s="11">
        <f>C62+C63+C64</f>
        <v>33776</v>
      </c>
      <c r="D61" s="11">
        <f>D62+D63+D64</f>
        <v>22039</v>
      </c>
      <c r="E61" s="11">
        <f>E62+E63+E64</f>
        <v>28995.599999999999</v>
      </c>
      <c r="F61" s="11">
        <f t="shared" si="8"/>
        <v>85.846755092373286</v>
      </c>
      <c r="G61" s="11">
        <f t="shared" si="1"/>
        <v>131.56495303779664</v>
      </c>
    </row>
    <row r="62" spans="1:7" s="20" customFormat="1" ht="24" x14ac:dyDescent="0.2">
      <c r="A62" s="17" t="s">
        <v>110</v>
      </c>
      <c r="B62" s="18" t="s">
        <v>111</v>
      </c>
      <c r="C62" s="19">
        <v>15609</v>
      </c>
      <c r="D62" s="19">
        <v>11833</v>
      </c>
      <c r="E62" s="19">
        <v>18367.599999999999</v>
      </c>
      <c r="F62" s="19">
        <f t="shared" si="8"/>
        <v>117.6731372925876</v>
      </c>
      <c r="G62" s="11">
        <f t="shared" si="1"/>
        <v>155.2235274233077</v>
      </c>
    </row>
    <row r="63" spans="1:7" s="20" customFormat="1" x14ac:dyDescent="0.2">
      <c r="A63" s="17" t="s">
        <v>112</v>
      </c>
      <c r="B63" s="18" t="s">
        <v>113</v>
      </c>
      <c r="C63" s="19">
        <v>452</v>
      </c>
      <c r="D63" s="19">
        <v>372</v>
      </c>
      <c r="E63" s="19">
        <v>606.29999999999995</v>
      </c>
      <c r="F63" s="19">
        <f t="shared" si="8"/>
        <v>134.13716814159292</v>
      </c>
      <c r="G63" s="11">
        <f t="shared" si="1"/>
        <v>162.98387096774192</v>
      </c>
    </row>
    <row r="64" spans="1:7" s="20" customFormat="1" x14ac:dyDescent="0.2">
      <c r="A64" s="17" t="s">
        <v>114</v>
      </c>
      <c r="B64" s="18" t="s">
        <v>115</v>
      </c>
      <c r="C64" s="19">
        <v>17715</v>
      </c>
      <c r="D64" s="19">
        <v>9834</v>
      </c>
      <c r="E64" s="19">
        <v>10021.700000000001</v>
      </c>
      <c r="F64" s="19">
        <f t="shared" si="8"/>
        <v>56.571831780976581</v>
      </c>
      <c r="G64" s="11">
        <f t="shared" si="1"/>
        <v>101.90868415700632</v>
      </c>
    </row>
    <row r="65" spans="1:7" s="12" customFormat="1" ht="24" x14ac:dyDescent="0.2">
      <c r="A65" s="13" t="s">
        <v>116</v>
      </c>
      <c r="B65" s="10" t="s">
        <v>117</v>
      </c>
      <c r="C65" s="11">
        <v>163653</v>
      </c>
      <c r="D65" s="11">
        <v>115963</v>
      </c>
      <c r="E65" s="19">
        <v>102317.8</v>
      </c>
      <c r="F65" s="11">
        <f t="shared" si="8"/>
        <v>62.521188123651875</v>
      </c>
      <c r="G65" s="11">
        <f t="shared" si="1"/>
        <v>88.23314333020015</v>
      </c>
    </row>
    <row r="66" spans="1:7" s="12" customFormat="1" ht="24" x14ac:dyDescent="0.2">
      <c r="A66" s="13" t="s">
        <v>118</v>
      </c>
      <c r="B66" s="10" t="s">
        <v>119</v>
      </c>
      <c r="C66" s="11">
        <f>C67+C68+C69</f>
        <v>0</v>
      </c>
      <c r="D66" s="11">
        <f>D67+D68+D69</f>
        <v>0</v>
      </c>
      <c r="E66" s="11">
        <f>SUM(E67:E70)</f>
        <v>5976.9000000000005</v>
      </c>
      <c r="F66" s="11"/>
      <c r="G66" s="11"/>
    </row>
    <row r="67" spans="1:7" s="20" customFormat="1" ht="96" x14ac:dyDescent="0.2">
      <c r="A67" s="21" t="s">
        <v>120</v>
      </c>
      <c r="B67" s="18" t="s">
        <v>121</v>
      </c>
      <c r="C67" s="19"/>
      <c r="D67" s="19"/>
      <c r="E67" s="43">
        <v>4461.1000000000004</v>
      </c>
      <c r="F67" s="11"/>
      <c r="G67" s="11"/>
    </row>
    <row r="68" spans="1:7" s="20" customFormat="1" ht="60" x14ac:dyDescent="0.2">
      <c r="A68" s="17" t="s">
        <v>122</v>
      </c>
      <c r="B68" s="18" t="s">
        <v>123</v>
      </c>
      <c r="C68" s="19"/>
      <c r="D68" s="19"/>
      <c r="E68" s="43">
        <v>0</v>
      </c>
      <c r="F68" s="11"/>
      <c r="G68" s="11"/>
    </row>
    <row r="69" spans="1:7" s="20" customFormat="1" ht="36" x14ac:dyDescent="0.2">
      <c r="A69" s="17" t="s">
        <v>124</v>
      </c>
      <c r="B69" s="18" t="s">
        <v>125</v>
      </c>
      <c r="C69" s="19"/>
      <c r="D69" s="19"/>
      <c r="E69" s="43">
        <v>378.1</v>
      </c>
      <c r="F69" s="11"/>
      <c r="G69" s="11"/>
    </row>
    <row r="70" spans="1:7" s="20" customFormat="1" ht="84" x14ac:dyDescent="0.2">
      <c r="A70" s="17" t="s">
        <v>126</v>
      </c>
      <c r="B70" s="18" t="s">
        <v>127</v>
      </c>
      <c r="C70" s="19"/>
      <c r="D70" s="19"/>
      <c r="E70" s="43">
        <v>1137.7</v>
      </c>
      <c r="F70" s="11"/>
      <c r="G70" s="11"/>
    </row>
    <row r="71" spans="1:7" s="12" customFormat="1" x14ac:dyDescent="0.2">
      <c r="A71" s="13" t="s">
        <v>128</v>
      </c>
      <c r="B71" s="10" t="s">
        <v>129</v>
      </c>
      <c r="C71" s="11">
        <v>8800</v>
      </c>
      <c r="D71" s="11">
        <v>5478</v>
      </c>
      <c r="E71" s="19">
        <v>10846.8</v>
      </c>
      <c r="F71" s="11">
        <f>E71/C71*100</f>
        <v>123.2590909090909</v>
      </c>
      <c r="G71" s="11">
        <f t="shared" si="1"/>
        <v>198.00657174151149</v>
      </c>
    </row>
    <row r="72" spans="1:7" s="12" customFormat="1" x14ac:dyDescent="0.2">
      <c r="A72" s="13" t="s">
        <v>130</v>
      </c>
      <c r="B72" s="10" t="s">
        <v>131</v>
      </c>
      <c r="C72" s="11">
        <v>593808</v>
      </c>
      <c r="D72" s="11">
        <v>396881</v>
      </c>
      <c r="E72" s="19">
        <v>402665.9</v>
      </c>
      <c r="F72" s="11">
        <f>E72/C72*100</f>
        <v>67.81079069328807</v>
      </c>
      <c r="G72" s="11">
        <f t="shared" si="1"/>
        <v>101.45759056241039</v>
      </c>
    </row>
    <row r="73" spans="1:7" s="12" customFormat="1" x14ac:dyDescent="0.2">
      <c r="A73" s="13" t="s">
        <v>132</v>
      </c>
      <c r="B73" s="10" t="s">
        <v>133</v>
      </c>
      <c r="C73" s="11">
        <f>C74+C75</f>
        <v>10002</v>
      </c>
      <c r="D73" s="11">
        <f>D74+D75</f>
        <v>6666</v>
      </c>
      <c r="E73" s="11">
        <f>E74+E75</f>
        <v>9745</v>
      </c>
      <c r="F73" s="11">
        <f>E73/C73*100</f>
        <v>97.430513897220564</v>
      </c>
      <c r="G73" s="11">
        <f t="shared" si="1"/>
        <v>146.1896189618962</v>
      </c>
    </row>
    <row r="74" spans="1:7" s="20" customFormat="1" x14ac:dyDescent="0.2">
      <c r="A74" s="17" t="s">
        <v>134</v>
      </c>
      <c r="B74" s="18" t="s">
        <v>135</v>
      </c>
      <c r="C74" s="19">
        <v>0</v>
      </c>
      <c r="D74" s="19">
        <v>0</v>
      </c>
      <c r="E74" s="43">
        <v>652.20000000000005</v>
      </c>
      <c r="F74" s="11"/>
      <c r="G74" s="11"/>
    </row>
    <row r="75" spans="1:7" s="20" customFormat="1" x14ac:dyDescent="0.2">
      <c r="A75" s="17" t="s">
        <v>136</v>
      </c>
      <c r="B75" s="18" t="s">
        <v>137</v>
      </c>
      <c r="C75" s="19">
        <v>10002</v>
      </c>
      <c r="D75" s="19">
        <v>6666</v>
      </c>
      <c r="E75" s="19">
        <v>9092.7999999999993</v>
      </c>
      <c r="F75" s="19">
        <f t="shared" ref="F75:F83" si="9">E75/C75*100</f>
        <v>90.909818036392707</v>
      </c>
      <c r="G75" s="11">
        <f t="shared" si="1"/>
        <v>136.4056405640564</v>
      </c>
    </row>
    <row r="76" spans="1:7" s="12" customFormat="1" x14ac:dyDescent="0.2">
      <c r="A76" s="13" t="s">
        <v>138</v>
      </c>
      <c r="B76" s="10" t="s">
        <v>139</v>
      </c>
      <c r="C76" s="11">
        <f>C77+C203+C209+C211+C226</f>
        <v>31151305.800000004</v>
      </c>
      <c r="D76" s="11">
        <f>D77+D203+D209+D211+D226</f>
        <v>17668315.800000004</v>
      </c>
      <c r="E76" s="11">
        <f>E77+E203+E209+E211+E226</f>
        <v>19548203.900000002</v>
      </c>
      <c r="F76" s="11">
        <f t="shared" si="9"/>
        <v>62.752438133749109</v>
      </c>
      <c r="G76" s="11">
        <f t="shared" si="1"/>
        <v>110.63988283478608</v>
      </c>
    </row>
    <row r="77" spans="1:7" s="12" customFormat="1" ht="36" x14ac:dyDescent="0.2">
      <c r="A77" s="13" t="s">
        <v>140</v>
      </c>
      <c r="B77" s="10" t="s">
        <v>141</v>
      </c>
      <c r="C77" s="11">
        <f>C78+C88+C147+C180</f>
        <v>30234438.800000001</v>
      </c>
      <c r="D77" s="11">
        <f>D78+D88+D147+D180</f>
        <v>17408771.800000001</v>
      </c>
      <c r="E77" s="11">
        <f>E78+E88+E147+E180</f>
        <v>19289569.300000001</v>
      </c>
      <c r="F77" s="11">
        <f t="shared" si="9"/>
        <v>63.79999122060768</v>
      </c>
      <c r="G77" s="11">
        <f t="shared" si="1"/>
        <v>110.80373458626185</v>
      </c>
    </row>
    <row r="78" spans="1:7" s="12" customFormat="1" ht="24" x14ac:dyDescent="0.2">
      <c r="A78" s="13" t="s">
        <v>142</v>
      </c>
      <c r="B78" s="10" t="s">
        <v>143</v>
      </c>
      <c r="C78" s="11">
        <f>SUM(C79:C87)</f>
        <v>11816290.1</v>
      </c>
      <c r="D78" s="11">
        <f>SUM(D79:D87)</f>
        <v>8101963.5</v>
      </c>
      <c r="E78" s="11">
        <f>SUM(E79:E87)</f>
        <v>9982794.5</v>
      </c>
      <c r="F78" s="11">
        <f t="shared" si="9"/>
        <v>84.483322730879806</v>
      </c>
      <c r="G78" s="11">
        <f t="shared" si="1"/>
        <v>123.2145084336655</v>
      </c>
    </row>
    <row r="79" spans="1:7" ht="36" x14ac:dyDescent="0.2">
      <c r="A79" s="14" t="s">
        <v>144</v>
      </c>
      <c r="B79" s="15" t="s">
        <v>145</v>
      </c>
      <c r="C79" s="16">
        <v>8014880.5999999996</v>
      </c>
      <c r="D79" s="16">
        <v>5343200</v>
      </c>
      <c r="E79" s="43">
        <v>5343200</v>
      </c>
      <c r="F79" s="16">
        <f t="shared" si="9"/>
        <v>66.665996247030819</v>
      </c>
      <c r="G79" s="16">
        <f t="shared" ref="G79:G90" si="10">E79/D79*100</f>
        <v>100</v>
      </c>
    </row>
    <row r="80" spans="1:7" ht="36" x14ac:dyDescent="0.2">
      <c r="A80" s="14" t="s">
        <v>146</v>
      </c>
      <c r="B80" s="15" t="s">
        <v>147</v>
      </c>
      <c r="C80" s="16">
        <v>1118978</v>
      </c>
      <c r="D80" s="16">
        <v>746000</v>
      </c>
      <c r="E80" s="43">
        <v>2626831</v>
      </c>
      <c r="F80" s="16">
        <f t="shared" si="9"/>
        <v>234.75269397611035</v>
      </c>
      <c r="G80" s="16">
        <f t="shared" si="10"/>
        <v>352.12211796246652</v>
      </c>
    </row>
    <row r="81" spans="1:7" ht="48" x14ac:dyDescent="0.2">
      <c r="A81" s="14" t="s">
        <v>148</v>
      </c>
      <c r="B81" s="15" t="s">
        <v>149</v>
      </c>
      <c r="C81" s="16">
        <v>1178765</v>
      </c>
      <c r="D81" s="16">
        <v>785840</v>
      </c>
      <c r="E81" s="43">
        <v>785840</v>
      </c>
      <c r="F81" s="16">
        <f t="shared" si="9"/>
        <v>66.666383884828619</v>
      </c>
      <c r="G81" s="16">
        <f t="shared" si="10"/>
        <v>100</v>
      </c>
    </row>
    <row r="82" spans="1:7" ht="48" x14ac:dyDescent="0.2">
      <c r="A82" s="14" t="s">
        <v>150</v>
      </c>
      <c r="B82" s="15" t="s">
        <v>151</v>
      </c>
      <c r="C82" s="16">
        <v>830231</v>
      </c>
      <c r="D82" s="16">
        <v>553488</v>
      </c>
      <c r="E82" s="43">
        <v>553488</v>
      </c>
      <c r="F82" s="16">
        <f t="shared" si="9"/>
        <v>66.666746965603551</v>
      </c>
      <c r="G82" s="16">
        <f t="shared" si="10"/>
        <v>100</v>
      </c>
    </row>
    <row r="83" spans="1:7" ht="84" x14ac:dyDescent="0.2">
      <c r="A83" s="14" t="s">
        <v>152</v>
      </c>
      <c r="B83" s="15" t="s">
        <v>153</v>
      </c>
      <c r="C83" s="16">
        <v>521600</v>
      </c>
      <c r="D83" s="16">
        <v>521600</v>
      </c>
      <c r="E83" s="43">
        <v>521600</v>
      </c>
      <c r="F83" s="16">
        <f t="shared" si="9"/>
        <v>100</v>
      </c>
      <c r="G83" s="16">
        <f t="shared" si="10"/>
        <v>100</v>
      </c>
    </row>
    <row r="84" spans="1:7" ht="96" x14ac:dyDescent="0.2">
      <c r="A84" s="24" t="s">
        <v>154</v>
      </c>
      <c r="B84" s="15" t="s">
        <v>155</v>
      </c>
      <c r="C84" s="16">
        <v>0</v>
      </c>
      <c r="D84" s="16">
        <v>0</v>
      </c>
      <c r="E84" s="43">
        <v>0</v>
      </c>
      <c r="F84" s="16"/>
      <c r="G84" s="16"/>
    </row>
    <row r="85" spans="1:7" ht="36" x14ac:dyDescent="0.2">
      <c r="A85" s="24" t="s">
        <v>156</v>
      </c>
      <c r="B85" s="15" t="s">
        <v>157</v>
      </c>
      <c r="C85" s="16">
        <v>0</v>
      </c>
      <c r="D85" s="16">
        <v>0</v>
      </c>
      <c r="E85" s="43">
        <v>0</v>
      </c>
      <c r="F85" s="16"/>
      <c r="G85" s="16"/>
    </row>
    <row r="86" spans="1:7" ht="89.25" customHeight="1" x14ac:dyDescent="0.2">
      <c r="A86" s="24" t="s">
        <v>158</v>
      </c>
      <c r="B86" s="15" t="s">
        <v>159</v>
      </c>
      <c r="C86" s="16">
        <v>105620.5</v>
      </c>
      <c r="D86" s="16">
        <v>105620.5</v>
      </c>
      <c r="E86" s="43">
        <v>105620.5</v>
      </c>
      <c r="F86" s="16">
        <f>E86/C86*100</f>
        <v>100</v>
      </c>
      <c r="G86" s="16">
        <f t="shared" si="10"/>
        <v>100</v>
      </c>
    </row>
    <row r="87" spans="1:7" ht="120" x14ac:dyDescent="0.2">
      <c r="A87" s="24" t="s">
        <v>160</v>
      </c>
      <c r="B87" s="15" t="s">
        <v>161</v>
      </c>
      <c r="C87" s="16">
        <v>46215</v>
      </c>
      <c r="D87" s="16">
        <v>46215</v>
      </c>
      <c r="E87" s="43">
        <v>46215</v>
      </c>
      <c r="F87" s="16">
        <f>E87/C87*100</f>
        <v>100</v>
      </c>
      <c r="G87" s="16">
        <f t="shared" si="10"/>
        <v>100</v>
      </c>
    </row>
    <row r="88" spans="1:7" s="12" customFormat="1" ht="36" x14ac:dyDescent="0.2">
      <c r="A88" s="13" t="s">
        <v>162</v>
      </c>
      <c r="B88" s="10" t="s">
        <v>163</v>
      </c>
      <c r="C88" s="11">
        <f>SUM(C89:C146)</f>
        <v>7299813.0999999987</v>
      </c>
      <c r="D88" s="11">
        <f>SUM(D89:D146)</f>
        <v>3473292.3</v>
      </c>
      <c r="E88" s="11">
        <f>SUM(E89:E146)</f>
        <v>3473292.3</v>
      </c>
      <c r="F88" s="11">
        <f>E88/C88*100</f>
        <v>47.580564768158247</v>
      </c>
      <c r="G88" s="11">
        <f t="shared" si="10"/>
        <v>100</v>
      </c>
    </row>
    <row r="89" spans="1:7" ht="48" x14ac:dyDescent="0.2">
      <c r="A89" s="24" t="s">
        <v>164</v>
      </c>
      <c r="B89" s="15" t="s">
        <v>165</v>
      </c>
      <c r="C89" s="16">
        <v>5440.3</v>
      </c>
      <c r="D89" s="16">
        <v>0</v>
      </c>
      <c r="E89" s="43">
        <v>0</v>
      </c>
      <c r="F89" s="16"/>
      <c r="G89" s="16"/>
    </row>
    <row r="90" spans="1:7" ht="60" x14ac:dyDescent="0.2">
      <c r="A90" s="14" t="s">
        <v>166</v>
      </c>
      <c r="B90" s="15" t="s">
        <v>167</v>
      </c>
      <c r="C90" s="16">
        <v>24809.5</v>
      </c>
      <c r="D90" s="16">
        <v>18766.400000000001</v>
      </c>
      <c r="E90" s="43">
        <v>18766.400000000001</v>
      </c>
      <c r="F90" s="16">
        <f t="shared" ref="F90:F106" si="11">E90/C90*100</f>
        <v>75.641991978879062</v>
      </c>
      <c r="G90" s="11">
        <f t="shared" si="10"/>
        <v>100</v>
      </c>
    </row>
    <row r="91" spans="1:7" ht="48" x14ac:dyDescent="0.2">
      <c r="A91" s="14" t="s">
        <v>168</v>
      </c>
      <c r="B91" s="15" t="s">
        <v>169</v>
      </c>
      <c r="C91" s="16">
        <v>255752.6</v>
      </c>
      <c r="D91" s="16">
        <v>115604.8</v>
      </c>
      <c r="E91" s="43">
        <v>115604.8</v>
      </c>
      <c r="F91" s="16">
        <f t="shared" si="11"/>
        <v>45.201808310062148</v>
      </c>
      <c r="G91" s="11">
        <f>E91/D91*100</f>
        <v>100</v>
      </c>
    </row>
    <row r="92" spans="1:7" ht="48" x14ac:dyDescent="0.2">
      <c r="A92" s="44" t="s">
        <v>170</v>
      </c>
      <c r="B92" s="15" t="s">
        <v>171</v>
      </c>
      <c r="C92" s="16">
        <v>10828.1</v>
      </c>
      <c r="D92" s="16">
        <v>5940</v>
      </c>
      <c r="E92" s="43">
        <v>5940</v>
      </c>
      <c r="F92" s="16">
        <f t="shared" si="11"/>
        <v>54.85726951173335</v>
      </c>
      <c r="G92" s="11">
        <f>E92/D92*100</f>
        <v>100</v>
      </c>
    </row>
    <row r="93" spans="1:7" ht="36" x14ac:dyDescent="0.2">
      <c r="A93" s="44" t="s">
        <v>172</v>
      </c>
      <c r="B93" s="15" t="s">
        <v>173</v>
      </c>
      <c r="C93" s="16">
        <v>22741.200000000001</v>
      </c>
      <c r="D93" s="16">
        <v>0</v>
      </c>
      <c r="E93" s="43">
        <v>0</v>
      </c>
      <c r="F93" s="16">
        <f t="shared" si="11"/>
        <v>0</v>
      </c>
      <c r="G93" s="16"/>
    </row>
    <row r="94" spans="1:7" ht="48" x14ac:dyDescent="0.2">
      <c r="A94" s="44" t="s">
        <v>174</v>
      </c>
      <c r="B94" s="15" t="s">
        <v>175</v>
      </c>
      <c r="C94" s="16">
        <v>1368.8</v>
      </c>
      <c r="D94" s="16">
        <v>0</v>
      </c>
      <c r="E94" s="43">
        <v>0</v>
      </c>
      <c r="F94" s="16">
        <f t="shared" si="11"/>
        <v>0</v>
      </c>
      <c r="G94" s="16"/>
    </row>
    <row r="95" spans="1:7" ht="48" x14ac:dyDescent="0.2">
      <c r="A95" s="44" t="s">
        <v>176</v>
      </c>
      <c r="B95" s="15" t="s">
        <v>177</v>
      </c>
      <c r="C95" s="16">
        <v>7063.9</v>
      </c>
      <c r="D95" s="16">
        <v>4236.7</v>
      </c>
      <c r="E95" s="43">
        <v>4236.7</v>
      </c>
      <c r="F95" s="16">
        <f t="shared" si="11"/>
        <v>59.976783363297891</v>
      </c>
      <c r="G95" s="11">
        <f t="shared" ref="G95:G101" si="12">E95/D95*100</f>
        <v>100</v>
      </c>
    </row>
    <row r="96" spans="1:7" ht="72" x14ac:dyDescent="0.2">
      <c r="A96" s="44" t="s">
        <v>178</v>
      </c>
      <c r="B96" s="15" t="s">
        <v>179</v>
      </c>
      <c r="C96" s="16">
        <v>20578.400000000001</v>
      </c>
      <c r="D96" s="16">
        <v>20578.400000000001</v>
      </c>
      <c r="E96" s="43">
        <v>20578.400000000001</v>
      </c>
      <c r="F96" s="16">
        <f t="shared" si="11"/>
        <v>100</v>
      </c>
      <c r="G96" s="11">
        <f t="shared" si="12"/>
        <v>100</v>
      </c>
    </row>
    <row r="97" spans="1:7" ht="60" x14ac:dyDescent="0.2">
      <c r="A97" s="44" t="s">
        <v>180</v>
      </c>
      <c r="B97" s="15" t="s">
        <v>181</v>
      </c>
      <c r="C97" s="16">
        <v>514695.1</v>
      </c>
      <c r="D97" s="16">
        <v>391701</v>
      </c>
      <c r="E97" s="43">
        <v>391701</v>
      </c>
      <c r="F97" s="16">
        <f t="shared" si="11"/>
        <v>76.103502831093593</v>
      </c>
      <c r="G97" s="16">
        <f t="shared" si="12"/>
        <v>100</v>
      </c>
    </row>
    <row r="98" spans="1:7" ht="85.5" customHeight="1" x14ac:dyDescent="0.2">
      <c r="A98" s="44" t="s">
        <v>182</v>
      </c>
      <c r="B98" s="15" t="s">
        <v>183</v>
      </c>
      <c r="C98" s="16">
        <v>2760</v>
      </c>
      <c r="D98" s="16">
        <v>2753.9</v>
      </c>
      <c r="E98" s="43">
        <v>2753.9</v>
      </c>
      <c r="F98" s="16">
        <f t="shared" si="11"/>
        <v>99.778985507246375</v>
      </c>
      <c r="G98" s="16">
        <f t="shared" si="12"/>
        <v>100</v>
      </c>
    </row>
    <row r="99" spans="1:7" s="2" customFormat="1" ht="60" x14ac:dyDescent="0.2">
      <c r="A99" s="44" t="s">
        <v>184</v>
      </c>
      <c r="B99" s="15" t="s">
        <v>185</v>
      </c>
      <c r="C99" s="16">
        <v>19348.099999999999</v>
      </c>
      <c r="D99" s="16">
        <v>8872.9</v>
      </c>
      <c r="E99" s="43">
        <v>8872.9</v>
      </c>
      <c r="F99" s="16">
        <f t="shared" si="11"/>
        <v>45.859283340483046</v>
      </c>
      <c r="G99" s="16">
        <f t="shared" si="12"/>
        <v>100</v>
      </c>
    </row>
    <row r="100" spans="1:7" s="2" customFormat="1" ht="60" x14ac:dyDescent="0.2">
      <c r="A100" s="44" t="s">
        <v>186</v>
      </c>
      <c r="B100" s="15" t="s">
        <v>187</v>
      </c>
      <c r="C100" s="16">
        <v>262867</v>
      </c>
      <c r="D100" s="16">
        <v>59814.400000000001</v>
      </c>
      <c r="E100" s="43">
        <v>59814.400000000001</v>
      </c>
      <c r="F100" s="16">
        <f t="shared" si="11"/>
        <v>22.754624962433475</v>
      </c>
      <c r="G100" s="16">
        <f t="shared" si="12"/>
        <v>100</v>
      </c>
    </row>
    <row r="101" spans="1:7" s="2" customFormat="1" ht="84" x14ac:dyDescent="0.2">
      <c r="A101" s="44" t="s">
        <v>188</v>
      </c>
      <c r="B101" s="15" t="s">
        <v>189</v>
      </c>
      <c r="C101" s="16">
        <v>68080</v>
      </c>
      <c r="D101" s="16">
        <v>11960</v>
      </c>
      <c r="E101" s="43">
        <v>11960</v>
      </c>
      <c r="F101" s="16">
        <f t="shared" si="11"/>
        <v>17.567567567567568</v>
      </c>
      <c r="G101" s="16">
        <f t="shared" si="12"/>
        <v>100</v>
      </c>
    </row>
    <row r="102" spans="1:7" s="2" customFormat="1" ht="96" x14ac:dyDescent="0.2">
      <c r="A102" s="44" t="s">
        <v>190</v>
      </c>
      <c r="B102" s="15" t="s">
        <v>191</v>
      </c>
      <c r="C102" s="16">
        <v>38706</v>
      </c>
      <c r="D102" s="16">
        <v>0</v>
      </c>
      <c r="E102" s="43">
        <v>0</v>
      </c>
      <c r="F102" s="16">
        <f t="shared" si="11"/>
        <v>0</v>
      </c>
      <c r="G102" s="16"/>
    </row>
    <row r="103" spans="1:7" s="2" customFormat="1" ht="60" x14ac:dyDescent="0.2">
      <c r="A103" s="44" t="s">
        <v>192</v>
      </c>
      <c r="B103" s="15" t="s">
        <v>193</v>
      </c>
      <c r="C103" s="16">
        <v>76544.399999999994</v>
      </c>
      <c r="D103" s="16">
        <v>47527.9</v>
      </c>
      <c r="E103" s="43">
        <v>47527.9</v>
      </c>
      <c r="F103" s="16">
        <f t="shared" si="11"/>
        <v>62.091936183443863</v>
      </c>
      <c r="G103" s="16">
        <f>E103/D103*100</f>
        <v>100</v>
      </c>
    </row>
    <row r="104" spans="1:7" s="2" customFormat="1" ht="72" x14ac:dyDescent="0.2">
      <c r="A104" s="44" t="s">
        <v>194</v>
      </c>
      <c r="B104" s="15" t="s">
        <v>195</v>
      </c>
      <c r="C104" s="16">
        <v>7736.9</v>
      </c>
      <c r="D104" s="16">
        <v>4170.5</v>
      </c>
      <c r="E104" s="43">
        <v>4170.5</v>
      </c>
      <c r="F104" s="16">
        <f t="shared" si="11"/>
        <v>53.904018405304456</v>
      </c>
      <c r="G104" s="16">
        <f>E104/D104*100</f>
        <v>100</v>
      </c>
    </row>
    <row r="105" spans="1:7" s="2" customFormat="1" ht="36" x14ac:dyDescent="0.2">
      <c r="A105" s="44" t="s">
        <v>196</v>
      </c>
      <c r="B105" s="15" t="s">
        <v>197</v>
      </c>
      <c r="C105" s="16">
        <v>53937.8</v>
      </c>
      <c r="D105" s="16">
        <v>23349.4</v>
      </c>
      <c r="E105" s="43">
        <v>23349.4</v>
      </c>
      <c r="F105" s="16">
        <f t="shared" si="11"/>
        <v>43.289492711975647</v>
      </c>
      <c r="G105" s="16">
        <f>E105/D105*100</f>
        <v>100</v>
      </c>
    </row>
    <row r="106" spans="1:7" s="2" customFormat="1" ht="48" x14ac:dyDescent="0.2">
      <c r="A106" s="44" t="s">
        <v>198</v>
      </c>
      <c r="B106" s="15" t="s">
        <v>199</v>
      </c>
      <c r="C106" s="16">
        <v>22173.3</v>
      </c>
      <c r="D106" s="16">
        <v>16263.6</v>
      </c>
      <c r="E106" s="43">
        <v>16263.6</v>
      </c>
      <c r="F106" s="16">
        <f t="shared" si="11"/>
        <v>73.347674906306239</v>
      </c>
      <c r="G106" s="16">
        <f>E106/D106*100</f>
        <v>100</v>
      </c>
    </row>
    <row r="107" spans="1:7" s="2" customFormat="1" ht="72" x14ac:dyDescent="0.2">
      <c r="A107" s="44" t="s">
        <v>200</v>
      </c>
      <c r="B107" s="15" t="s">
        <v>201</v>
      </c>
      <c r="C107" s="16">
        <v>225894.7</v>
      </c>
      <c r="D107" s="16">
        <v>0</v>
      </c>
      <c r="E107" s="43">
        <v>0</v>
      </c>
      <c r="F107" s="16"/>
      <c r="G107" s="16"/>
    </row>
    <row r="108" spans="1:7" s="2" customFormat="1" ht="36" x14ac:dyDescent="0.2">
      <c r="A108" s="44" t="s">
        <v>202</v>
      </c>
      <c r="B108" s="15" t="s">
        <v>203</v>
      </c>
      <c r="C108" s="16">
        <v>13132.2</v>
      </c>
      <c r="D108" s="16">
        <v>8279.5</v>
      </c>
      <c r="E108" s="43">
        <v>8279.5</v>
      </c>
      <c r="F108" s="16">
        <f>E108/C108*100</f>
        <v>63.04731880416076</v>
      </c>
      <c r="G108" s="16">
        <f>E108/D108*100</f>
        <v>100</v>
      </c>
    </row>
    <row r="109" spans="1:7" s="2" customFormat="1" ht="36" x14ac:dyDescent="0.2">
      <c r="A109" s="44" t="s">
        <v>204</v>
      </c>
      <c r="B109" s="15" t="s">
        <v>205</v>
      </c>
      <c r="C109" s="16">
        <v>82880.600000000006</v>
      </c>
      <c r="D109" s="16">
        <v>39800</v>
      </c>
      <c r="E109" s="43">
        <v>39800</v>
      </c>
      <c r="F109" s="16">
        <f t="shared" ref="F109:F111" si="13">E109/C109*100</f>
        <v>48.020887879672678</v>
      </c>
      <c r="G109" s="16">
        <f t="shared" ref="G109:G111" si="14">E109/D109*100</f>
        <v>100</v>
      </c>
    </row>
    <row r="110" spans="1:7" s="2" customFormat="1" ht="72" x14ac:dyDescent="0.2">
      <c r="A110" s="44" t="s">
        <v>206</v>
      </c>
      <c r="B110" s="15" t="s">
        <v>207</v>
      </c>
      <c r="C110" s="16">
        <v>223719.9</v>
      </c>
      <c r="D110" s="16">
        <v>77579.899999999994</v>
      </c>
      <c r="E110" s="43">
        <v>77579.899999999994</v>
      </c>
      <c r="F110" s="16">
        <f t="shared" si="13"/>
        <v>34.677245966943481</v>
      </c>
      <c r="G110" s="16">
        <f t="shared" si="14"/>
        <v>100</v>
      </c>
    </row>
    <row r="111" spans="1:7" s="2" customFormat="1" ht="41.25" customHeight="1" x14ac:dyDescent="0.2">
      <c r="A111" s="44" t="s">
        <v>208</v>
      </c>
      <c r="B111" s="15" t="s">
        <v>209</v>
      </c>
      <c r="C111" s="16">
        <v>9924.6</v>
      </c>
      <c r="D111" s="16">
        <v>8223.7999999999993</v>
      </c>
      <c r="E111" s="43">
        <v>8223.7999999999993</v>
      </c>
      <c r="F111" s="16">
        <f t="shared" si="13"/>
        <v>82.862785401930552</v>
      </c>
      <c r="G111" s="16">
        <f t="shared" si="14"/>
        <v>100</v>
      </c>
    </row>
    <row r="112" spans="1:7" s="2" customFormat="1" ht="36" x14ac:dyDescent="0.2">
      <c r="A112" s="44" t="s">
        <v>210</v>
      </c>
      <c r="B112" s="15" t="s">
        <v>211</v>
      </c>
      <c r="C112" s="16">
        <v>16764.599999999999</v>
      </c>
      <c r="D112" s="16">
        <v>16764.599999999999</v>
      </c>
      <c r="E112" s="43">
        <v>16764.599999999999</v>
      </c>
      <c r="F112" s="16">
        <f t="shared" ref="F112:F135" si="15">E112/C112*100</f>
        <v>100</v>
      </c>
      <c r="G112" s="16">
        <f>E112/D112*100</f>
        <v>100</v>
      </c>
    </row>
    <row r="113" spans="1:7" s="2" customFormat="1" ht="120" x14ac:dyDescent="0.2">
      <c r="A113" s="44" t="s">
        <v>212</v>
      </c>
      <c r="B113" s="15" t="s">
        <v>213</v>
      </c>
      <c r="C113" s="16">
        <v>7328.7</v>
      </c>
      <c r="D113" s="16">
        <v>0</v>
      </c>
      <c r="E113" s="43">
        <v>0</v>
      </c>
      <c r="F113" s="16">
        <f t="shared" si="15"/>
        <v>0</v>
      </c>
      <c r="G113" s="16"/>
    </row>
    <row r="114" spans="1:7" s="2" customFormat="1" ht="72" x14ac:dyDescent="0.2">
      <c r="A114" s="44" t="s">
        <v>214</v>
      </c>
      <c r="B114" s="15" t="s">
        <v>215</v>
      </c>
      <c r="C114" s="16">
        <v>84261.5</v>
      </c>
      <c r="D114" s="16">
        <v>23876.9</v>
      </c>
      <c r="E114" s="43">
        <v>23876.9</v>
      </c>
      <c r="F114" s="16">
        <f t="shared" si="15"/>
        <v>28.336666211733714</v>
      </c>
      <c r="G114" s="16">
        <f>E114/D114*100</f>
        <v>100</v>
      </c>
    </row>
    <row r="115" spans="1:7" s="2" customFormat="1" ht="72" x14ac:dyDescent="0.2">
      <c r="A115" s="44" t="s">
        <v>216</v>
      </c>
      <c r="B115" s="15" t="s">
        <v>217</v>
      </c>
      <c r="C115" s="16">
        <v>2760</v>
      </c>
      <c r="D115" s="16">
        <v>0</v>
      </c>
      <c r="E115" s="43">
        <v>0</v>
      </c>
      <c r="F115" s="16">
        <f t="shared" si="15"/>
        <v>0</v>
      </c>
      <c r="G115" s="16"/>
    </row>
    <row r="116" spans="1:7" s="2" customFormat="1" ht="36" x14ac:dyDescent="0.2">
      <c r="A116" s="44" t="s">
        <v>218</v>
      </c>
      <c r="B116" s="15" t="s">
        <v>219</v>
      </c>
      <c r="C116" s="16">
        <v>13925.6</v>
      </c>
      <c r="D116" s="16">
        <v>0</v>
      </c>
      <c r="E116" s="43">
        <v>0</v>
      </c>
      <c r="F116" s="16">
        <f t="shared" si="15"/>
        <v>0</v>
      </c>
      <c r="G116" s="16"/>
    </row>
    <row r="117" spans="1:7" s="2" customFormat="1" ht="60" x14ac:dyDescent="0.2">
      <c r="A117" s="44" t="s">
        <v>220</v>
      </c>
      <c r="B117" s="15" t="s">
        <v>221</v>
      </c>
      <c r="C117" s="16">
        <v>40754.800000000003</v>
      </c>
      <c r="D117" s="16">
        <v>23389.200000000001</v>
      </c>
      <c r="E117" s="43">
        <v>23389.200000000001</v>
      </c>
      <c r="F117" s="16">
        <f t="shared" si="15"/>
        <v>57.390049761009742</v>
      </c>
      <c r="G117" s="16">
        <f>E117/D117*100</f>
        <v>100</v>
      </c>
    </row>
    <row r="118" spans="1:7" s="2" customFormat="1" ht="72" x14ac:dyDescent="0.2">
      <c r="A118" s="44" t="s">
        <v>222</v>
      </c>
      <c r="B118" s="15" t="s">
        <v>223</v>
      </c>
      <c r="C118" s="16">
        <v>3486.1</v>
      </c>
      <c r="D118" s="16">
        <v>1100</v>
      </c>
      <c r="E118" s="43">
        <v>1100</v>
      </c>
      <c r="F118" s="16">
        <f t="shared" si="15"/>
        <v>31.553885430710537</v>
      </c>
      <c r="G118" s="16">
        <f>E118/D118*100</f>
        <v>100</v>
      </c>
    </row>
    <row r="119" spans="1:7" s="2" customFormat="1" ht="36" x14ac:dyDescent="0.2">
      <c r="A119" s="44" t="s">
        <v>224</v>
      </c>
      <c r="B119" s="15" t="s">
        <v>225</v>
      </c>
      <c r="C119" s="16">
        <v>796184.3</v>
      </c>
      <c r="D119" s="16">
        <v>707714</v>
      </c>
      <c r="E119" s="43">
        <v>707714</v>
      </c>
      <c r="F119" s="16">
        <f t="shared" si="15"/>
        <v>88.888213445052855</v>
      </c>
      <c r="G119" s="16">
        <f>E119/D119*100</f>
        <v>100</v>
      </c>
    </row>
    <row r="120" spans="1:7" s="2" customFormat="1" ht="48" x14ac:dyDescent="0.2">
      <c r="A120" s="44" t="s">
        <v>663</v>
      </c>
      <c r="B120" s="15" t="s">
        <v>662</v>
      </c>
      <c r="C120" s="16">
        <v>193414.5</v>
      </c>
      <c r="D120" s="16">
        <v>0</v>
      </c>
      <c r="E120" s="43">
        <v>0</v>
      </c>
      <c r="F120" s="16"/>
      <c r="G120" s="16"/>
    </row>
    <row r="121" spans="1:7" s="2" customFormat="1" ht="72" x14ac:dyDescent="0.2">
      <c r="A121" s="44" t="s">
        <v>226</v>
      </c>
      <c r="B121" s="15" t="s">
        <v>227</v>
      </c>
      <c r="C121" s="16">
        <v>11592.9</v>
      </c>
      <c r="D121" s="16">
        <v>0</v>
      </c>
      <c r="E121" s="43">
        <v>0</v>
      </c>
      <c r="F121" s="16">
        <f t="shared" si="15"/>
        <v>0</v>
      </c>
      <c r="G121" s="16"/>
    </row>
    <row r="122" spans="1:7" s="2" customFormat="1" ht="72" x14ac:dyDescent="0.2">
      <c r="A122" s="44" t="s">
        <v>228</v>
      </c>
      <c r="B122" s="15" t="s">
        <v>229</v>
      </c>
      <c r="C122" s="16">
        <v>45557.8</v>
      </c>
      <c r="D122" s="16">
        <v>30620.400000000001</v>
      </c>
      <c r="E122" s="43">
        <v>30620.400000000001</v>
      </c>
      <c r="F122" s="16">
        <f t="shared" si="15"/>
        <v>67.212200764742818</v>
      </c>
      <c r="G122" s="16">
        <f>E122/D122*100</f>
        <v>100</v>
      </c>
    </row>
    <row r="123" spans="1:7" s="2" customFormat="1" ht="84" x14ac:dyDescent="0.2">
      <c r="A123" s="44" t="s">
        <v>230</v>
      </c>
      <c r="B123" s="15" t="s">
        <v>231</v>
      </c>
      <c r="C123" s="16">
        <v>15446.5</v>
      </c>
      <c r="D123" s="16">
        <v>13488.8</v>
      </c>
      <c r="E123" s="43">
        <v>13488.8</v>
      </c>
      <c r="F123" s="16">
        <f t="shared" si="15"/>
        <v>87.325931440779456</v>
      </c>
      <c r="G123" s="16">
        <f>E123/D123*100</f>
        <v>100</v>
      </c>
    </row>
    <row r="124" spans="1:7" s="2" customFormat="1" ht="54.75" customHeight="1" x14ac:dyDescent="0.2">
      <c r="A124" s="44" t="s">
        <v>232</v>
      </c>
      <c r="B124" s="15" t="s">
        <v>233</v>
      </c>
      <c r="C124" s="16">
        <v>7088.8</v>
      </c>
      <c r="D124" s="16">
        <v>6556.7</v>
      </c>
      <c r="E124" s="43">
        <v>6556.7</v>
      </c>
      <c r="F124" s="16">
        <f t="shared" si="15"/>
        <v>92.493793025617876</v>
      </c>
      <c r="G124" s="16">
        <f>E124/D124*100</f>
        <v>100</v>
      </c>
    </row>
    <row r="125" spans="1:7" s="2" customFormat="1" ht="60" x14ac:dyDescent="0.2">
      <c r="A125" s="44" t="s">
        <v>234</v>
      </c>
      <c r="B125" s="15" t="s">
        <v>235</v>
      </c>
      <c r="C125" s="16">
        <v>4569</v>
      </c>
      <c r="D125" s="16">
        <v>3877.1</v>
      </c>
      <c r="E125" s="43">
        <v>3877.1</v>
      </c>
      <c r="F125" s="16">
        <f t="shared" si="15"/>
        <v>84.856642591376669</v>
      </c>
      <c r="G125" s="16">
        <f>E125/D125*100</f>
        <v>100</v>
      </c>
    </row>
    <row r="126" spans="1:7" s="2" customFormat="1" ht="60" x14ac:dyDescent="0.2">
      <c r="A126" s="44" t="s">
        <v>236</v>
      </c>
      <c r="B126" s="15" t="s">
        <v>237</v>
      </c>
      <c r="C126" s="16">
        <v>23725.8</v>
      </c>
      <c r="D126" s="16">
        <v>21075.3</v>
      </c>
      <c r="E126" s="43">
        <v>21075.3</v>
      </c>
      <c r="F126" s="16">
        <f t="shared" si="15"/>
        <v>88.828616948638199</v>
      </c>
      <c r="G126" s="16">
        <f>E126/D126*100</f>
        <v>100</v>
      </c>
    </row>
    <row r="127" spans="1:7" s="2" customFormat="1" ht="36" x14ac:dyDescent="0.2">
      <c r="A127" s="44" t="s">
        <v>238</v>
      </c>
      <c r="B127" s="15" t="s">
        <v>239</v>
      </c>
      <c r="C127" s="16">
        <v>51034.3</v>
      </c>
      <c r="D127" s="16">
        <v>15506.9</v>
      </c>
      <c r="E127" s="43">
        <v>15506.9</v>
      </c>
      <c r="F127" s="16">
        <f t="shared" si="15"/>
        <v>30.385250703938326</v>
      </c>
      <c r="G127" s="16">
        <f t="shared" ref="G127:G135" si="16">E127/D127*100</f>
        <v>100</v>
      </c>
    </row>
    <row r="128" spans="1:7" s="2" customFormat="1" ht="60" x14ac:dyDescent="0.2">
      <c r="A128" s="44" t="s">
        <v>240</v>
      </c>
      <c r="B128" s="15" t="s">
        <v>241</v>
      </c>
      <c r="C128" s="16">
        <v>38846.5</v>
      </c>
      <c r="D128" s="16">
        <v>38846.5</v>
      </c>
      <c r="E128" s="43">
        <v>38846.5</v>
      </c>
      <c r="F128" s="16">
        <f t="shared" si="15"/>
        <v>100</v>
      </c>
      <c r="G128" s="16">
        <f t="shared" si="16"/>
        <v>100</v>
      </c>
    </row>
    <row r="129" spans="1:7" s="2" customFormat="1" ht="36" x14ac:dyDescent="0.2">
      <c r="A129" s="44" t="s">
        <v>242</v>
      </c>
      <c r="B129" s="15" t="s">
        <v>243</v>
      </c>
      <c r="C129" s="16">
        <v>41940.400000000001</v>
      </c>
      <c r="D129" s="16">
        <v>40901.199999999997</v>
      </c>
      <c r="E129" s="43">
        <v>40901.199999999997</v>
      </c>
      <c r="F129" s="16">
        <f t="shared" si="15"/>
        <v>97.522198166922578</v>
      </c>
      <c r="G129" s="16">
        <f t="shared" si="16"/>
        <v>100</v>
      </c>
    </row>
    <row r="130" spans="1:7" s="2" customFormat="1" ht="48" x14ac:dyDescent="0.2">
      <c r="A130" s="44" t="s">
        <v>244</v>
      </c>
      <c r="B130" s="15" t="s">
        <v>245</v>
      </c>
      <c r="C130" s="16">
        <v>313183.90000000002</v>
      </c>
      <c r="D130" s="16">
        <v>80781.600000000006</v>
      </c>
      <c r="E130" s="43">
        <v>80781.600000000006</v>
      </c>
      <c r="F130" s="16">
        <f t="shared" si="15"/>
        <v>25.79366308421346</v>
      </c>
      <c r="G130" s="16">
        <f t="shared" si="16"/>
        <v>100</v>
      </c>
    </row>
    <row r="131" spans="1:7" s="2" customFormat="1" ht="48" x14ac:dyDescent="0.2">
      <c r="A131" s="44" t="s">
        <v>246</v>
      </c>
      <c r="B131" s="15" t="s">
        <v>247</v>
      </c>
      <c r="C131" s="16">
        <v>511887.9</v>
      </c>
      <c r="D131" s="16">
        <v>397035.8</v>
      </c>
      <c r="E131" s="43">
        <v>397035.8</v>
      </c>
      <c r="F131" s="16">
        <f t="shared" si="15"/>
        <v>77.563036750819847</v>
      </c>
      <c r="G131" s="16">
        <f t="shared" si="16"/>
        <v>100</v>
      </c>
    </row>
    <row r="132" spans="1:7" ht="48" x14ac:dyDescent="0.2">
      <c r="A132" s="44" t="s">
        <v>248</v>
      </c>
      <c r="B132" s="15" t="s">
        <v>249</v>
      </c>
      <c r="C132" s="16">
        <v>4350</v>
      </c>
      <c r="D132" s="16">
        <v>2330.1999999999998</v>
      </c>
      <c r="E132" s="43">
        <v>2330.1999999999998</v>
      </c>
      <c r="F132" s="16">
        <f t="shared" si="15"/>
        <v>53.567816091954022</v>
      </c>
      <c r="G132" s="16">
        <f t="shared" si="16"/>
        <v>100</v>
      </c>
    </row>
    <row r="133" spans="1:7" ht="24" x14ac:dyDescent="0.2">
      <c r="A133" s="44" t="s">
        <v>250</v>
      </c>
      <c r="B133" s="15" t="s">
        <v>251</v>
      </c>
      <c r="C133" s="16">
        <v>29446.400000000001</v>
      </c>
      <c r="D133" s="16">
        <v>25731.3</v>
      </c>
      <c r="E133" s="43">
        <v>25731.3</v>
      </c>
      <c r="F133" s="16">
        <f t="shared" si="15"/>
        <v>87.383517170180397</v>
      </c>
      <c r="G133" s="16">
        <f t="shared" si="16"/>
        <v>100</v>
      </c>
    </row>
    <row r="134" spans="1:7" ht="60" x14ac:dyDescent="0.2">
      <c r="A134" s="44" t="s">
        <v>252</v>
      </c>
      <c r="B134" s="15" t="s">
        <v>253</v>
      </c>
      <c r="C134" s="16">
        <v>402064.4</v>
      </c>
      <c r="D134" s="16">
        <v>402064.4</v>
      </c>
      <c r="E134" s="43">
        <v>402064.4</v>
      </c>
      <c r="F134" s="16">
        <f t="shared" si="15"/>
        <v>100</v>
      </c>
      <c r="G134" s="16">
        <f t="shared" si="16"/>
        <v>100</v>
      </c>
    </row>
    <row r="135" spans="1:7" ht="72" x14ac:dyDescent="0.2">
      <c r="A135" s="44" t="s">
        <v>254</v>
      </c>
      <c r="B135" s="15" t="s">
        <v>255</v>
      </c>
      <c r="C135" s="16">
        <v>820653.1</v>
      </c>
      <c r="D135" s="16">
        <v>314462.09999999998</v>
      </c>
      <c r="E135" s="43">
        <v>314462.09999999998</v>
      </c>
      <c r="F135" s="16">
        <f t="shared" si="15"/>
        <v>38.318517288242745</v>
      </c>
      <c r="G135" s="16">
        <f t="shared" si="16"/>
        <v>100</v>
      </c>
    </row>
    <row r="136" spans="1:7" ht="36" x14ac:dyDescent="0.2">
      <c r="A136" s="44" t="s">
        <v>256</v>
      </c>
      <c r="B136" s="15" t="s">
        <v>257</v>
      </c>
      <c r="C136" s="16">
        <v>10622.6</v>
      </c>
      <c r="D136" s="16">
        <v>0</v>
      </c>
      <c r="E136" s="43">
        <v>0</v>
      </c>
      <c r="F136" s="16">
        <f t="shared" ref="F136" si="17">E136/C136*100</f>
        <v>0</v>
      </c>
      <c r="G136" s="16"/>
    </row>
    <row r="137" spans="1:7" ht="36" x14ac:dyDescent="0.2">
      <c r="A137" s="44" t="s">
        <v>258</v>
      </c>
      <c r="B137" s="15" t="s">
        <v>259</v>
      </c>
      <c r="C137" s="16">
        <v>372927.7</v>
      </c>
      <c r="D137" s="16">
        <v>220488</v>
      </c>
      <c r="E137" s="43">
        <v>220488</v>
      </c>
      <c r="F137" s="16">
        <f t="shared" ref="F137:F146" si="18">E137/C137*100</f>
        <v>59.123524479409816</v>
      </c>
      <c r="G137" s="16">
        <f t="shared" ref="G137:G149" si="19">E137/D137*100</f>
        <v>100</v>
      </c>
    </row>
    <row r="138" spans="1:7" ht="48" x14ac:dyDescent="0.2">
      <c r="A138" s="44" t="s">
        <v>260</v>
      </c>
      <c r="B138" s="15" t="s">
        <v>261</v>
      </c>
      <c r="C138" s="16">
        <v>166719</v>
      </c>
      <c r="D138" s="16">
        <v>0</v>
      </c>
      <c r="E138" s="43">
        <v>0</v>
      </c>
      <c r="F138" s="16">
        <f t="shared" si="18"/>
        <v>0</v>
      </c>
      <c r="G138" s="16"/>
    </row>
    <row r="139" spans="1:7" ht="60" x14ac:dyDescent="0.2">
      <c r="A139" s="44" t="s">
        <v>262</v>
      </c>
      <c r="B139" s="15" t="s">
        <v>263</v>
      </c>
      <c r="C139" s="16">
        <v>20667</v>
      </c>
      <c r="D139" s="16">
        <v>2988.3</v>
      </c>
      <c r="E139" s="43">
        <v>2988.3</v>
      </c>
      <c r="F139" s="16">
        <f t="shared" si="18"/>
        <v>14.459282914791698</v>
      </c>
      <c r="G139" s="16">
        <f t="shared" si="19"/>
        <v>100</v>
      </c>
    </row>
    <row r="140" spans="1:7" ht="36" x14ac:dyDescent="0.2">
      <c r="A140" s="44" t="s">
        <v>264</v>
      </c>
      <c r="B140" s="15" t="s">
        <v>265</v>
      </c>
      <c r="C140" s="16">
        <v>509147.1</v>
      </c>
      <c r="D140" s="16">
        <v>23188.799999999999</v>
      </c>
      <c r="E140" s="43">
        <v>23188.799999999999</v>
      </c>
      <c r="F140" s="16">
        <f t="shared" si="18"/>
        <v>4.5544401608101071</v>
      </c>
      <c r="G140" s="16">
        <f t="shared" si="19"/>
        <v>100</v>
      </c>
    </row>
    <row r="141" spans="1:7" ht="63" customHeight="1" x14ac:dyDescent="0.2">
      <c r="A141" s="44" t="s">
        <v>266</v>
      </c>
      <c r="B141" s="15" t="s">
        <v>267</v>
      </c>
      <c r="C141" s="16">
        <v>159156.6</v>
      </c>
      <c r="D141" s="16">
        <v>50395.6</v>
      </c>
      <c r="E141" s="43">
        <v>50395.6</v>
      </c>
      <c r="F141" s="16">
        <f t="shared" si="18"/>
        <v>31.664159701828261</v>
      </c>
      <c r="G141" s="16">
        <f t="shared" si="19"/>
        <v>100</v>
      </c>
    </row>
    <row r="142" spans="1:7" ht="48" x14ac:dyDescent="0.2">
      <c r="A142" s="44" t="s">
        <v>268</v>
      </c>
      <c r="B142" s="15" t="s">
        <v>269</v>
      </c>
      <c r="C142" s="16">
        <v>70922.899999999994</v>
      </c>
      <c r="D142" s="16">
        <v>0</v>
      </c>
      <c r="E142" s="43">
        <v>0</v>
      </c>
      <c r="F142" s="16">
        <f t="shared" si="18"/>
        <v>0</v>
      </c>
      <c r="G142" s="16"/>
    </row>
    <row r="143" spans="1:7" ht="72" x14ac:dyDescent="0.2">
      <c r="A143" s="44" t="s">
        <v>270</v>
      </c>
      <c r="B143" s="15" t="s">
        <v>271</v>
      </c>
      <c r="C143" s="16">
        <v>333334.90000000002</v>
      </c>
      <c r="D143" s="16">
        <v>47791.6</v>
      </c>
      <c r="E143" s="43">
        <v>47791.6</v>
      </c>
      <c r="F143" s="16">
        <f t="shared" si="18"/>
        <v>14.337412614160714</v>
      </c>
      <c r="G143" s="16">
        <f t="shared" si="19"/>
        <v>100</v>
      </c>
    </row>
    <row r="144" spans="1:7" ht="72" x14ac:dyDescent="0.2">
      <c r="A144" s="44" t="s">
        <v>272</v>
      </c>
      <c r="B144" s="15" t="s">
        <v>273</v>
      </c>
      <c r="C144" s="16">
        <v>137905</v>
      </c>
      <c r="D144" s="16">
        <v>40453.9</v>
      </c>
      <c r="E144" s="43">
        <v>40453.9</v>
      </c>
      <c r="F144" s="16">
        <f t="shared" si="18"/>
        <v>29.334614408469601</v>
      </c>
      <c r="G144" s="16">
        <f t="shared" si="19"/>
        <v>100</v>
      </c>
    </row>
    <row r="145" spans="1:7" ht="72" x14ac:dyDescent="0.2">
      <c r="A145" s="44" t="s">
        <v>274</v>
      </c>
      <c r="B145" s="15" t="s">
        <v>275</v>
      </c>
      <c r="C145" s="16">
        <v>19174.599999999999</v>
      </c>
      <c r="D145" s="16">
        <v>8455.5</v>
      </c>
      <c r="E145" s="43">
        <v>8455.5</v>
      </c>
      <c r="F145" s="16">
        <f t="shared" si="18"/>
        <v>44.097399684999949</v>
      </c>
      <c r="G145" s="16">
        <f t="shared" si="19"/>
        <v>100</v>
      </c>
    </row>
    <row r="146" spans="1:7" ht="36" x14ac:dyDescent="0.2">
      <c r="A146" s="44" t="s">
        <v>276</v>
      </c>
      <c r="B146" s="15" t="s">
        <v>277</v>
      </c>
      <c r="C146" s="16">
        <v>47984.5</v>
      </c>
      <c r="D146" s="16">
        <v>47984.5</v>
      </c>
      <c r="E146" s="43">
        <v>47984.5</v>
      </c>
      <c r="F146" s="16">
        <f t="shared" si="18"/>
        <v>100</v>
      </c>
      <c r="G146" s="16">
        <f t="shared" si="19"/>
        <v>100</v>
      </c>
    </row>
    <row r="147" spans="1:7" s="12" customFormat="1" ht="24" x14ac:dyDescent="0.2">
      <c r="A147" s="13" t="s">
        <v>278</v>
      </c>
      <c r="B147" s="10" t="s">
        <v>279</v>
      </c>
      <c r="C147" s="11">
        <f>SUM(C148:C179)</f>
        <v>4761425</v>
      </c>
      <c r="D147" s="11">
        <f>SUM(D148:D179)</f>
        <v>2741835</v>
      </c>
      <c r="E147" s="11">
        <f>SUM(E148:E179)</f>
        <v>2741835</v>
      </c>
      <c r="F147" s="11">
        <f t="shared" ref="F147:F158" si="20">E147/C147*100</f>
        <v>57.584336621914659</v>
      </c>
      <c r="G147" s="11">
        <f t="shared" si="19"/>
        <v>100</v>
      </c>
    </row>
    <row r="148" spans="1:7" s="12" customFormat="1" ht="48" x14ac:dyDescent="0.2">
      <c r="A148" s="14" t="s">
        <v>280</v>
      </c>
      <c r="B148" s="15" t="s">
        <v>281</v>
      </c>
      <c r="C148" s="16">
        <v>35382.6</v>
      </c>
      <c r="D148" s="43">
        <v>21272.7</v>
      </c>
      <c r="E148" s="43">
        <v>21272.7</v>
      </c>
      <c r="F148" s="16">
        <f t="shared" si="20"/>
        <v>60.121924335690423</v>
      </c>
      <c r="G148" s="16">
        <f t="shared" si="19"/>
        <v>100</v>
      </c>
    </row>
    <row r="149" spans="1:7" s="12" customFormat="1" ht="60" x14ac:dyDescent="0.2">
      <c r="A149" s="14" t="s">
        <v>282</v>
      </c>
      <c r="B149" s="15" t="s">
        <v>283</v>
      </c>
      <c r="C149" s="16">
        <v>113.2</v>
      </c>
      <c r="D149" s="43">
        <v>67.599999999999994</v>
      </c>
      <c r="E149" s="43">
        <v>67.599999999999994</v>
      </c>
      <c r="F149" s="16">
        <f t="shared" si="20"/>
        <v>59.7173144876325</v>
      </c>
      <c r="G149" s="16">
        <f t="shared" si="19"/>
        <v>100</v>
      </c>
    </row>
    <row r="150" spans="1:7" s="12" customFormat="1" ht="36" x14ac:dyDescent="0.2">
      <c r="A150" s="14" t="s">
        <v>284</v>
      </c>
      <c r="B150" s="15" t="s">
        <v>285</v>
      </c>
      <c r="C150" s="16">
        <v>17511</v>
      </c>
      <c r="D150" s="43">
        <v>0</v>
      </c>
      <c r="E150" s="43">
        <v>0</v>
      </c>
      <c r="F150" s="16">
        <f t="shared" si="20"/>
        <v>0</v>
      </c>
      <c r="G150" s="16"/>
    </row>
    <row r="151" spans="1:7" ht="36" x14ac:dyDescent="0.2">
      <c r="A151" s="14" t="s">
        <v>286</v>
      </c>
      <c r="B151" s="15" t="s">
        <v>287</v>
      </c>
      <c r="C151" s="16">
        <v>224416.7</v>
      </c>
      <c r="D151" s="43">
        <v>140252.29999999999</v>
      </c>
      <c r="E151" s="43">
        <v>140252.29999999999</v>
      </c>
      <c r="F151" s="16">
        <f t="shared" si="20"/>
        <v>62.496373932955962</v>
      </c>
      <c r="G151" s="16">
        <f t="shared" ref="G151:G158" si="21">E151/D151*100</f>
        <v>100</v>
      </c>
    </row>
    <row r="152" spans="1:7" ht="99" customHeight="1" x14ac:dyDescent="0.2">
      <c r="A152" s="24" t="s">
        <v>288</v>
      </c>
      <c r="B152" s="15" t="s">
        <v>289</v>
      </c>
      <c r="C152" s="16">
        <v>7913.7</v>
      </c>
      <c r="D152" s="43">
        <v>7796.7</v>
      </c>
      <c r="E152" s="43">
        <v>7796.7</v>
      </c>
      <c r="F152" s="16">
        <f t="shared" si="20"/>
        <v>98.521551233936094</v>
      </c>
      <c r="G152" s="16">
        <f t="shared" si="21"/>
        <v>100</v>
      </c>
    </row>
    <row r="153" spans="1:7" ht="60" x14ac:dyDescent="0.2">
      <c r="A153" s="24" t="s">
        <v>290</v>
      </c>
      <c r="B153" s="15" t="s">
        <v>291</v>
      </c>
      <c r="C153" s="16">
        <v>12696.4</v>
      </c>
      <c r="D153" s="43">
        <v>12434.1</v>
      </c>
      <c r="E153" s="43">
        <v>12434.1</v>
      </c>
      <c r="F153" s="16">
        <f t="shared" si="20"/>
        <v>97.934060048517694</v>
      </c>
      <c r="G153" s="16">
        <f t="shared" si="21"/>
        <v>100</v>
      </c>
    </row>
    <row r="154" spans="1:7" ht="72" x14ac:dyDescent="0.2">
      <c r="A154" s="14" t="s">
        <v>292</v>
      </c>
      <c r="B154" s="15" t="s">
        <v>293</v>
      </c>
      <c r="C154" s="16">
        <v>56265.9</v>
      </c>
      <c r="D154" s="43">
        <v>27428.6</v>
      </c>
      <c r="E154" s="43">
        <v>27428.6</v>
      </c>
      <c r="F154" s="16">
        <f t="shared" si="20"/>
        <v>48.748176071119445</v>
      </c>
      <c r="G154" s="16">
        <f t="shared" si="21"/>
        <v>100</v>
      </c>
    </row>
    <row r="155" spans="1:7" ht="72" x14ac:dyDescent="0.2">
      <c r="A155" s="14" t="s">
        <v>294</v>
      </c>
      <c r="B155" s="15" t="s">
        <v>295</v>
      </c>
      <c r="C155" s="16">
        <v>9350.4</v>
      </c>
      <c r="D155" s="43">
        <v>8502.5</v>
      </c>
      <c r="E155" s="43">
        <v>8502.5</v>
      </c>
      <c r="F155" s="16">
        <f t="shared" si="20"/>
        <v>90.931938740588649</v>
      </c>
      <c r="G155" s="16">
        <f t="shared" si="21"/>
        <v>100</v>
      </c>
    </row>
    <row r="156" spans="1:7" ht="72" x14ac:dyDescent="0.2">
      <c r="A156" s="14" t="s">
        <v>296</v>
      </c>
      <c r="B156" s="15" t="s">
        <v>297</v>
      </c>
      <c r="C156" s="16">
        <v>53596.6</v>
      </c>
      <c r="D156" s="43">
        <v>53259.5</v>
      </c>
      <c r="E156" s="43">
        <v>53259.5</v>
      </c>
      <c r="F156" s="16">
        <f t="shared" si="20"/>
        <v>99.37104219297494</v>
      </c>
      <c r="G156" s="16">
        <f t="shared" si="21"/>
        <v>100</v>
      </c>
    </row>
    <row r="157" spans="1:7" ht="60" x14ac:dyDescent="0.2">
      <c r="A157" s="14" t="s">
        <v>298</v>
      </c>
      <c r="B157" s="15" t="s">
        <v>299</v>
      </c>
      <c r="C157" s="16">
        <v>16.600000000000001</v>
      </c>
      <c r="D157" s="43">
        <v>9.6</v>
      </c>
      <c r="E157" s="43">
        <v>9.6</v>
      </c>
      <c r="F157" s="16">
        <f t="shared" si="20"/>
        <v>57.831325301204814</v>
      </c>
      <c r="G157" s="16">
        <f t="shared" si="21"/>
        <v>100</v>
      </c>
    </row>
    <row r="158" spans="1:7" ht="36" x14ac:dyDescent="0.2">
      <c r="A158" s="14" t="s">
        <v>300</v>
      </c>
      <c r="B158" s="15" t="s">
        <v>301</v>
      </c>
      <c r="C158" s="16">
        <v>804423.9</v>
      </c>
      <c r="D158" s="43">
        <v>419507.5</v>
      </c>
      <c r="E158" s="43">
        <v>419507.5</v>
      </c>
      <c r="F158" s="16">
        <f t="shared" si="20"/>
        <v>52.150054218926115</v>
      </c>
      <c r="G158" s="16">
        <f t="shared" si="21"/>
        <v>100</v>
      </c>
    </row>
    <row r="159" spans="1:7" ht="36" x14ac:dyDescent="0.2">
      <c r="A159" s="14" t="s">
        <v>302</v>
      </c>
      <c r="B159" s="15" t="s">
        <v>303</v>
      </c>
      <c r="C159" s="16">
        <v>0</v>
      </c>
      <c r="D159" s="43">
        <v>0</v>
      </c>
      <c r="E159" s="43">
        <v>0</v>
      </c>
      <c r="F159" s="16"/>
      <c r="G159" s="16"/>
    </row>
    <row r="160" spans="1:7" ht="36" x14ac:dyDescent="0.2">
      <c r="A160" s="14" t="s">
        <v>304</v>
      </c>
      <c r="B160" s="15" t="s">
        <v>305</v>
      </c>
      <c r="C160" s="16">
        <v>0</v>
      </c>
      <c r="D160" s="43">
        <v>0</v>
      </c>
      <c r="E160" s="43">
        <v>0</v>
      </c>
      <c r="F160" s="16"/>
      <c r="G160" s="16"/>
    </row>
    <row r="161" spans="1:7" ht="48" x14ac:dyDescent="0.2">
      <c r="A161" s="14" t="s">
        <v>306</v>
      </c>
      <c r="B161" s="15" t="s">
        <v>307</v>
      </c>
      <c r="C161" s="16">
        <v>7767.1</v>
      </c>
      <c r="D161" s="43">
        <v>3694</v>
      </c>
      <c r="E161" s="43">
        <v>3694</v>
      </c>
      <c r="F161" s="16">
        <f>E161/C161*100</f>
        <v>47.559578220957626</v>
      </c>
      <c r="G161" s="16">
        <f>E161/D161*100</f>
        <v>100</v>
      </c>
    </row>
    <row r="162" spans="1:7" ht="72" x14ac:dyDescent="0.2">
      <c r="A162" s="14" t="s">
        <v>308</v>
      </c>
      <c r="B162" s="15" t="s">
        <v>309</v>
      </c>
      <c r="C162" s="16">
        <v>5506.4</v>
      </c>
      <c r="D162" s="43">
        <v>2032.4</v>
      </c>
      <c r="E162" s="43">
        <v>2032.4</v>
      </c>
      <c r="F162" s="16">
        <f>E162/C162*100</f>
        <v>36.909777713206452</v>
      </c>
      <c r="G162" s="16">
        <f>E162/D162*100</f>
        <v>100</v>
      </c>
    </row>
    <row r="163" spans="1:7" ht="60" x14ac:dyDescent="0.2">
      <c r="A163" s="14" t="s">
        <v>310</v>
      </c>
      <c r="B163" s="15" t="s">
        <v>311</v>
      </c>
      <c r="C163" s="16">
        <v>201.4</v>
      </c>
      <c r="D163" s="43">
        <v>131.4</v>
      </c>
      <c r="E163" s="43">
        <v>131.4</v>
      </c>
      <c r="F163" s="16">
        <f>E163/C163*100</f>
        <v>65.24329692154916</v>
      </c>
      <c r="G163" s="16">
        <f>E163/D163*100</f>
        <v>100</v>
      </c>
    </row>
    <row r="164" spans="1:7" s="2" customFormat="1" ht="48" x14ac:dyDescent="0.2">
      <c r="A164" s="14" t="s">
        <v>312</v>
      </c>
      <c r="B164" s="15" t="s">
        <v>313</v>
      </c>
      <c r="C164" s="16">
        <v>1119917.8</v>
      </c>
      <c r="D164" s="43">
        <v>911419</v>
      </c>
      <c r="E164" s="43">
        <v>911419</v>
      </c>
      <c r="F164" s="16">
        <f>E164/C164*100</f>
        <v>81.382669335195843</v>
      </c>
      <c r="G164" s="16">
        <f>E164/D164*100</f>
        <v>100</v>
      </c>
    </row>
    <row r="165" spans="1:7" s="2" customFormat="1" ht="48" x14ac:dyDescent="0.2">
      <c r="A165" s="14" t="s">
        <v>314</v>
      </c>
      <c r="B165" s="15" t="s">
        <v>315</v>
      </c>
      <c r="C165" s="16">
        <v>0</v>
      </c>
      <c r="D165" s="43">
        <v>0</v>
      </c>
      <c r="E165" s="43">
        <v>0</v>
      </c>
      <c r="F165" s="16"/>
      <c r="G165" s="16"/>
    </row>
    <row r="166" spans="1:7" s="2" customFormat="1" ht="84" x14ac:dyDescent="0.2">
      <c r="A166" s="24" t="s">
        <v>316</v>
      </c>
      <c r="B166" s="15" t="s">
        <v>317</v>
      </c>
      <c r="C166" s="16">
        <v>0</v>
      </c>
      <c r="D166" s="43">
        <v>0</v>
      </c>
      <c r="E166" s="43">
        <v>0</v>
      </c>
      <c r="F166" s="16"/>
      <c r="G166" s="16"/>
    </row>
    <row r="167" spans="1:7" s="2" customFormat="1" ht="48" x14ac:dyDescent="0.2">
      <c r="A167" s="14" t="s">
        <v>318</v>
      </c>
      <c r="B167" s="15" t="s">
        <v>319</v>
      </c>
      <c r="C167" s="16">
        <v>0</v>
      </c>
      <c r="D167" s="43">
        <v>0</v>
      </c>
      <c r="E167" s="43">
        <v>0</v>
      </c>
      <c r="F167" s="16"/>
      <c r="G167" s="16"/>
    </row>
    <row r="168" spans="1:7" s="2" customFormat="1" ht="84" x14ac:dyDescent="0.2">
      <c r="A168" s="24" t="s">
        <v>320</v>
      </c>
      <c r="B168" s="15" t="s">
        <v>321</v>
      </c>
      <c r="C168" s="16">
        <v>0</v>
      </c>
      <c r="D168" s="43">
        <v>0</v>
      </c>
      <c r="E168" s="43">
        <v>0</v>
      </c>
      <c r="F168" s="16"/>
      <c r="G168" s="16"/>
    </row>
    <row r="169" spans="1:7" s="2" customFormat="1" ht="84" x14ac:dyDescent="0.2">
      <c r="A169" s="24" t="s">
        <v>322</v>
      </c>
      <c r="B169" s="15" t="s">
        <v>323</v>
      </c>
      <c r="C169" s="16">
        <v>0</v>
      </c>
      <c r="D169" s="43">
        <v>0</v>
      </c>
      <c r="E169" s="43">
        <v>0</v>
      </c>
      <c r="F169" s="16"/>
      <c r="G169" s="16"/>
    </row>
    <row r="170" spans="1:7" s="2" customFormat="1" ht="96" x14ac:dyDescent="0.2">
      <c r="A170" s="44" t="s">
        <v>324</v>
      </c>
      <c r="B170" s="15" t="s">
        <v>325</v>
      </c>
      <c r="C170" s="16">
        <v>580998.30000000005</v>
      </c>
      <c r="D170" s="43">
        <v>295570.90000000002</v>
      </c>
      <c r="E170" s="43">
        <v>295570.90000000002</v>
      </c>
      <c r="F170" s="16">
        <f t="shared" ref="F170:F175" si="22">E170/C170*100</f>
        <v>50.872937149730049</v>
      </c>
      <c r="G170" s="16">
        <f>E170/D170*100</f>
        <v>100</v>
      </c>
    </row>
    <row r="171" spans="1:7" s="2" customFormat="1" ht="36" x14ac:dyDescent="0.2">
      <c r="A171" s="44" t="s">
        <v>326</v>
      </c>
      <c r="B171" s="15" t="s">
        <v>327</v>
      </c>
      <c r="C171" s="16">
        <v>15401.4</v>
      </c>
      <c r="D171" s="43">
        <v>13343.5</v>
      </c>
      <c r="E171" s="43">
        <v>13343.5</v>
      </c>
      <c r="F171" s="16">
        <f t="shared" si="22"/>
        <v>86.638227693586302</v>
      </c>
      <c r="G171" s="16">
        <f>E171/D171*100</f>
        <v>100</v>
      </c>
    </row>
    <row r="172" spans="1:7" s="2" customFormat="1" ht="84" x14ac:dyDescent="0.2">
      <c r="A172" s="44" t="s">
        <v>328</v>
      </c>
      <c r="B172" s="15" t="s">
        <v>329</v>
      </c>
      <c r="C172" s="16">
        <v>902.4</v>
      </c>
      <c r="D172" s="43">
        <v>902.4</v>
      </c>
      <c r="E172" s="43">
        <v>902.4</v>
      </c>
      <c r="F172" s="16">
        <f t="shared" si="22"/>
        <v>100</v>
      </c>
      <c r="G172" s="16">
        <f>E172/D172*100</f>
        <v>100</v>
      </c>
    </row>
    <row r="173" spans="1:7" s="2" customFormat="1" ht="36" x14ac:dyDescent="0.2">
      <c r="A173" s="44" t="s">
        <v>330</v>
      </c>
      <c r="B173" s="15" t="s">
        <v>331</v>
      </c>
      <c r="C173" s="16">
        <v>65.099999999999994</v>
      </c>
      <c r="D173" s="43">
        <v>0</v>
      </c>
      <c r="E173" s="43">
        <v>0</v>
      </c>
      <c r="F173" s="16">
        <f t="shared" si="22"/>
        <v>0</v>
      </c>
      <c r="G173" s="16"/>
    </row>
    <row r="174" spans="1:7" s="2" customFormat="1" ht="84" x14ac:dyDescent="0.2">
      <c r="A174" s="44" t="s">
        <v>332</v>
      </c>
      <c r="B174" s="15" t="s">
        <v>333</v>
      </c>
      <c r="C174" s="16">
        <v>27714.1</v>
      </c>
      <c r="D174" s="43">
        <v>27714.1</v>
      </c>
      <c r="E174" s="43">
        <v>27714.1</v>
      </c>
      <c r="F174" s="16">
        <f t="shared" si="22"/>
        <v>100</v>
      </c>
      <c r="G174" s="16">
        <f>E174/D174*100</f>
        <v>100</v>
      </c>
    </row>
    <row r="175" spans="1:7" s="2" customFormat="1" ht="108" x14ac:dyDescent="0.2">
      <c r="A175" s="44" t="s">
        <v>334</v>
      </c>
      <c r="B175" s="15" t="s">
        <v>335</v>
      </c>
      <c r="C175" s="16">
        <v>211479.8</v>
      </c>
      <c r="D175" s="43">
        <v>161554.70000000001</v>
      </c>
      <c r="E175" s="43">
        <v>161554.70000000001</v>
      </c>
      <c r="F175" s="16">
        <f t="shared" si="22"/>
        <v>76.392497061185054</v>
      </c>
      <c r="G175" s="16">
        <f>E175/D175*100</f>
        <v>100</v>
      </c>
    </row>
    <row r="176" spans="1:7" s="2" customFormat="1" ht="36" x14ac:dyDescent="0.2">
      <c r="A176" s="44" t="s">
        <v>336</v>
      </c>
      <c r="B176" s="15" t="s">
        <v>337</v>
      </c>
      <c r="C176" s="16">
        <v>21560.400000000001</v>
      </c>
      <c r="D176" s="43">
        <v>0</v>
      </c>
      <c r="E176" s="43">
        <v>0</v>
      </c>
      <c r="F176" s="16"/>
      <c r="G176" s="16"/>
    </row>
    <row r="177" spans="1:7" s="2" customFormat="1" ht="60" x14ac:dyDescent="0.2">
      <c r="A177" s="44" t="s">
        <v>338</v>
      </c>
      <c r="B177" s="15" t="s">
        <v>339</v>
      </c>
      <c r="C177" s="16">
        <v>1406655.8</v>
      </c>
      <c r="D177" s="43">
        <v>566358.9</v>
      </c>
      <c r="E177" s="43">
        <v>566358.9</v>
      </c>
      <c r="F177" s="16">
        <f t="shared" ref="F177:F195" si="23">E177/C177*100</f>
        <v>40.262792077493295</v>
      </c>
      <c r="G177" s="16">
        <f t="shared" ref="G177:G183" si="24">E177/D177*100</f>
        <v>100</v>
      </c>
    </row>
    <row r="178" spans="1:7" s="2" customFormat="1" ht="36" x14ac:dyDescent="0.2">
      <c r="A178" s="44" t="s">
        <v>304</v>
      </c>
      <c r="B178" s="15" t="s">
        <v>340</v>
      </c>
      <c r="C178" s="16">
        <v>18615.900000000001</v>
      </c>
      <c r="D178" s="43">
        <v>0</v>
      </c>
      <c r="E178" s="43">
        <v>0</v>
      </c>
      <c r="F178" s="16"/>
      <c r="G178" s="16"/>
    </row>
    <row r="179" spans="1:7" s="2" customFormat="1" ht="24" x14ac:dyDescent="0.2">
      <c r="A179" s="14" t="s">
        <v>341</v>
      </c>
      <c r="B179" s="15" t="s">
        <v>342</v>
      </c>
      <c r="C179" s="16">
        <v>122952.1</v>
      </c>
      <c r="D179" s="43">
        <v>68582.600000000006</v>
      </c>
      <c r="E179" s="43">
        <v>68582.600000000006</v>
      </c>
      <c r="F179" s="16">
        <f t="shared" si="23"/>
        <v>55.77993381162257</v>
      </c>
      <c r="G179" s="16">
        <f t="shared" si="24"/>
        <v>100</v>
      </c>
    </row>
    <row r="180" spans="1:7" s="12" customFormat="1" x14ac:dyDescent="0.2">
      <c r="A180" s="13" t="s">
        <v>343</v>
      </c>
      <c r="B180" s="10" t="s">
        <v>344</v>
      </c>
      <c r="C180" s="11">
        <f>SUM(C181:C202)</f>
        <v>6356910.6000000006</v>
      </c>
      <c r="D180" s="11">
        <f>SUM(D181:D202)</f>
        <v>3091681</v>
      </c>
      <c r="E180" s="11">
        <f>SUM(E181:E202)</f>
        <v>3091647.5</v>
      </c>
      <c r="F180" s="11">
        <f t="shared" si="23"/>
        <v>48.634434154225794</v>
      </c>
      <c r="G180" s="11">
        <f t="shared" si="24"/>
        <v>99.998916447071991</v>
      </c>
    </row>
    <row r="181" spans="1:7" ht="60" x14ac:dyDescent="0.2">
      <c r="A181" s="14" t="s">
        <v>345</v>
      </c>
      <c r="B181" s="15" t="s">
        <v>346</v>
      </c>
      <c r="C181" s="16">
        <v>9729.2000000000007</v>
      </c>
      <c r="D181" s="16">
        <v>4242.5</v>
      </c>
      <c r="E181" s="43">
        <v>4242.5</v>
      </c>
      <c r="F181" s="16">
        <f t="shared" si="23"/>
        <v>43.605846318299548</v>
      </c>
      <c r="G181" s="16">
        <f t="shared" si="24"/>
        <v>100</v>
      </c>
    </row>
    <row r="182" spans="1:7" ht="48" x14ac:dyDescent="0.2">
      <c r="A182" s="14" t="s">
        <v>347</v>
      </c>
      <c r="B182" s="15" t="s">
        <v>348</v>
      </c>
      <c r="C182" s="16">
        <v>6205.4</v>
      </c>
      <c r="D182" s="16">
        <v>3016.1</v>
      </c>
      <c r="E182" s="43">
        <v>3016.1</v>
      </c>
      <c r="F182" s="16">
        <f t="shared" si="23"/>
        <v>48.604441293067332</v>
      </c>
      <c r="G182" s="16">
        <f t="shared" si="24"/>
        <v>100</v>
      </c>
    </row>
    <row r="183" spans="1:7" ht="48" x14ac:dyDescent="0.2">
      <c r="A183" s="14" t="s">
        <v>349</v>
      </c>
      <c r="B183" s="15" t="s">
        <v>350</v>
      </c>
      <c r="C183" s="16">
        <v>82688</v>
      </c>
      <c r="D183" s="16">
        <v>77449.899999999994</v>
      </c>
      <c r="E183" s="43">
        <v>77449.899999999994</v>
      </c>
      <c r="F183" s="16">
        <f t="shared" si="23"/>
        <v>93.665223490712066</v>
      </c>
      <c r="G183" s="16">
        <f t="shared" si="24"/>
        <v>100</v>
      </c>
    </row>
    <row r="184" spans="1:7" ht="60" x14ac:dyDescent="0.2">
      <c r="A184" s="24" t="s">
        <v>351</v>
      </c>
      <c r="B184" s="15" t="s">
        <v>352</v>
      </c>
      <c r="C184" s="16">
        <v>669401.19999999995</v>
      </c>
      <c r="D184" s="16">
        <v>131399.6</v>
      </c>
      <c r="E184" s="43">
        <v>131399.6</v>
      </c>
      <c r="F184" s="16">
        <f t="shared" si="23"/>
        <v>19.629424028519821</v>
      </c>
      <c r="G184" s="16">
        <f t="shared" ref="G184:G189" si="25">E184/D184*100</f>
        <v>100</v>
      </c>
    </row>
    <row r="185" spans="1:7" ht="84" x14ac:dyDescent="0.2">
      <c r="A185" s="24" t="s">
        <v>353</v>
      </c>
      <c r="B185" s="15" t="s">
        <v>354</v>
      </c>
      <c r="C185" s="16">
        <v>67499</v>
      </c>
      <c r="D185" s="16">
        <v>67499</v>
      </c>
      <c r="E185" s="43">
        <v>67499</v>
      </c>
      <c r="F185" s="16">
        <f t="shared" si="23"/>
        <v>100</v>
      </c>
      <c r="G185" s="16">
        <f t="shared" si="25"/>
        <v>100</v>
      </c>
    </row>
    <row r="186" spans="1:7" ht="60" x14ac:dyDescent="0.2">
      <c r="A186" s="14" t="s">
        <v>355</v>
      </c>
      <c r="B186" s="15" t="s">
        <v>356</v>
      </c>
      <c r="C186" s="16">
        <v>197964.5</v>
      </c>
      <c r="D186" s="16">
        <v>97636.3</v>
      </c>
      <c r="E186" s="43">
        <v>97636.3</v>
      </c>
      <c r="F186" s="16">
        <f t="shared" si="23"/>
        <v>49.320105372427889</v>
      </c>
      <c r="G186" s="16">
        <f t="shared" si="25"/>
        <v>100</v>
      </c>
    </row>
    <row r="187" spans="1:7" ht="72" x14ac:dyDescent="0.2">
      <c r="A187" s="14" t="s">
        <v>357</v>
      </c>
      <c r="B187" s="15" t="s">
        <v>358</v>
      </c>
      <c r="C187" s="16">
        <v>26900.5</v>
      </c>
      <c r="D187" s="16">
        <v>26900.5</v>
      </c>
      <c r="E187" s="43">
        <v>26900.5</v>
      </c>
      <c r="F187" s="16">
        <f t="shared" si="23"/>
        <v>100</v>
      </c>
      <c r="G187" s="16">
        <f t="shared" si="25"/>
        <v>100</v>
      </c>
    </row>
    <row r="188" spans="1:7" ht="108" x14ac:dyDescent="0.2">
      <c r="A188" s="24" t="s">
        <v>359</v>
      </c>
      <c r="B188" s="15" t="s">
        <v>360</v>
      </c>
      <c r="C188" s="16">
        <v>7456.1</v>
      </c>
      <c r="D188" s="16">
        <v>4792.8</v>
      </c>
      <c r="E188" s="43">
        <v>4792.8</v>
      </c>
      <c r="F188" s="16">
        <f t="shared" si="23"/>
        <v>64.280253751961482</v>
      </c>
      <c r="G188" s="16">
        <f t="shared" si="25"/>
        <v>100</v>
      </c>
    </row>
    <row r="189" spans="1:7" ht="168" x14ac:dyDescent="0.2">
      <c r="A189" s="24" t="s">
        <v>361</v>
      </c>
      <c r="B189" s="15" t="s">
        <v>362</v>
      </c>
      <c r="C189" s="16">
        <v>3879.4</v>
      </c>
      <c r="D189" s="16">
        <v>2263</v>
      </c>
      <c r="E189" s="43">
        <v>2263</v>
      </c>
      <c r="F189" s="16">
        <f t="shared" si="23"/>
        <v>58.333762953033975</v>
      </c>
      <c r="G189" s="16">
        <f t="shared" si="25"/>
        <v>100</v>
      </c>
    </row>
    <row r="190" spans="1:7" ht="60" x14ac:dyDescent="0.2">
      <c r="A190" s="24" t="s">
        <v>363</v>
      </c>
      <c r="B190" s="15" t="s">
        <v>364</v>
      </c>
      <c r="C190" s="16">
        <v>100520.4</v>
      </c>
      <c r="D190" s="16">
        <v>0</v>
      </c>
      <c r="E190" s="43">
        <v>0</v>
      </c>
      <c r="F190" s="16"/>
      <c r="G190" s="16"/>
    </row>
    <row r="191" spans="1:7" ht="60" x14ac:dyDescent="0.2">
      <c r="A191" s="24" t="s">
        <v>365</v>
      </c>
      <c r="B191" s="15" t="s">
        <v>366</v>
      </c>
      <c r="C191" s="16">
        <v>32378.7</v>
      </c>
      <c r="D191" s="16">
        <v>9250</v>
      </c>
      <c r="E191" s="43">
        <v>9250</v>
      </c>
      <c r="F191" s="16">
        <f t="shared" si="23"/>
        <v>28.56816363844132</v>
      </c>
      <c r="G191" s="16">
        <f>E191/D191*100</f>
        <v>100</v>
      </c>
    </row>
    <row r="192" spans="1:7" ht="60" x14ac:dyDescent="0.2">
      <c r="A192" s="24" t="s">
        <v>367</v>
      </c>
      <c r="B192" s="15" t="s">
        <v>368</v>
      </c>
      <c r="C192" s="16">
        <v>173895.1</v>
      </c>
      <c r="D192" s="16">
        <v>0</v>
      </c>
      <c r="E192" s="43">
        <v>0</v>
      </c>
      <c r="F192" s="16">
        <f t="shared" si="23"/>
        <v>0</v>
      </c>
      <c r="G192" s="16"/>
    </row>
    <row r="193" spans="1:7" ht="72" x14ac:dyDescent="0.2">
      <c r="A193" s="24" t="s">
        <v>369</v>
      </c>
      <c r="B193" s="15" t="s">
        <v>370</v>
      </c>
      <c r="C193" s="16">
        <v>1170000</v>
      </c>
      <c r="D193" s="16">
        <v>1043038.7</v>
      </c>
      <c r="E193" s="43">
        <v>1043038.7</v>
      </c>
      <c r="F193" s="16">
        <f t="shared" si="23"/>
        <v>89.148606837606835</v>
      </c>
      <c r="G193" s="16">
        <f t="shared" ref="G193:G194" si="26">E193/D193*100</f>
        <v>100</v>
      </c>
    </row>
    <row r="194" spans="1:7" ht="36" x14ac:dyDescent="0.2">
      <c r="A194" s="24" t="s">
        <v>371</v>
      </c>
      <c r="B194" s="15" t="s">
        <v>372</v>
      </c>
      <c r="C194" s="16">
        <v>90000</v>
      </c>
      <c r="D194" s="16">
        <v>45991.7</v>
      </c>
      <c r="E194" s="43">
        <v>45991.7</v>
      </c>
      <c r="F194" s="16">
        <f t="shared" si="23"/>
        <v>51.101888888888894</v>
      </c>
      <c r="G194" s="16">
        <f t="shared" si="26"/>
        <v>100</v>
      </c>
    </row>
    <row r="195" spans="1:7" ht="84" x14ac:dyDescent="0.2">
      <c r="A195" s="24" t="s">
        <v>373</v>
      </c>
      <c r="B195" s="15" t="s">
        <v>374</v>
      </c>
      <c r="C195" s="16">
        <v>120000</v>
      </c>
      <c r="D195" s="16">
        <v>0</v>
      </c>
      <c r="E195" s="43">
        <v>0</v>
      </c>
      <c r="F195" s="16">
        <f t="shared" si="23"/>
        <v>0</v>
      </c>
      <c r="G195" s="16"/>
    </row>
    <row r="196" spans="1:7" ht="60" x14ac:dyDescent="0.2">
      <c r="A196" s="24" t="s">
        <v>375</v>
      </c>
      <c r="B196" s="15" t="s">
        <v>376</v>
      </c>
      <c r="C196" s="16">
        <v>145300</v>
      </c>
      <c r="D196" s="16">
        <v>51140.1</v>
      </c>
      <c r="E196" s="43">
        <v>51140.1</v>
      </c>
      <c r="F196" s="16">
        <f t="shared" ref="F196:F203" si="27">E196/C196*100</f>
        <v>35.196214728148654</v>
      </c>
      <c r="G196" s="16">
        <f>E196/D196*100</f>
        <v>100</v>
      </c>
    </row>
    <row r="197" spans="1:7" ht="60" x14ac:dyDescent="0.2">
      <c r="A197" s="24" t="s">
        <v>377</v>
      </c>
      <c r="B197" s="15" t="s">
        <v>378</v>
      </c>
      <c r="C197" s="16">
        <v>290000</v>
      </c>
      <c r="D197" s="16">
        <v>154681.5</v>
      </c>
      <c r="E197" s="43">
        <v>154681.5</v>
      </c>
      <c r="F197" s="16">
        <f t="shared" si="27"/>
        <v>53.338448275862071</v>
      </c>
      <c r="G197" s="16">
        <f>E197/D197*100</f>
        <v>100</v>
      </c>
    </row>
    <row r="198" spans="1:7" ht="36" x14ac:dyDescent="0.2">
      <c r="A198" s="24" t="s">
        <v>379</v>
      </c>
      <c r="B198" s="15" t="s">
        <v>380</v>
      </c>
      <c r="C198" s="16">
        <v>5700</v>
      </c>
      <c r="D198" s="16">
        <v>5700</v>
      </c>
      <c r="E198" s="43">
        <v>5700</v>
      </c>
      <c r="F198" s="16">
        <f t="shared" si="27"/>
        <v>100</v>
      </c>
      <c r="G198" s="16">
        <f>E198/D198*100</f>
        <v>100</v>
      </c>
    </row>
    <row r="199" spans="1:7" ht="36" x14ac:dyDescent="0.2">
      <c r="A199" s="24" t="s">
        <v>381</v>
      </c>
      <c r="B199" s="15" t="s">
        <v>382</v>
      </c>
      <c r="C199" s="16">
        <v>15000</v>
      </c>
      <c r="D199" s="16">
        <v>15000</v>
      </c>
      <c r="E199" s="43">
        <v>15000</v>
      </c>
      <c r="F199" s="16">
        <f t="shared" si="27"/>
        <v>100</v>
      </c>
      <c r="G199" s="16">
        <f>E199/D199*100</f>
        <v>100</v>
      </c>
    </row>
    <row r="200" spans="1:7" ht="72" x14ac:dyDescent="0.2">
      <c r="A200" s="24" t="s">
        <v>383</v>
      </c>
      <c r="B200" s="15" t="s">
        <v>384</v>
      </c>
      <c r="C200" s="16">
        <v>278.89999999999998</v>
      </c>
      <c r="D200" s="16">
        <v>278.89999999999998</v>
      </c>
      <c r="E200" s="43">
        <v>278.89999999999998</v>
      </c>
      <c r="F200" s="16">
        <f t="shared" si="27"/>
        <v>100</v>
      </c>
      <c r="G200" s="16">
        <f>E200/D200*100</f>
        <v>100</v>
      </c>
    </row>
    <row r="201" spans="1:7" ht="48" x14ac:dyDescent="0.2">
      <c r="A201" s="24" t="s">
        <v>385</v>
      </c>
      <c r="B201" s="15" t="s">
        <v>386</v>
      </c>
      <c r="C201" s="16">
        <v>3142007.5</v>
      </c>
      <c r="D201" s="16">
        <v>1351293.7</v>
      </c>
      <c r="E201" s="43">
        <v>1351293.7</v>
      </c>
      <c r="F201" s="16">
        <f t="shared" si="27"/>
        <v>43.007335278480397</v>
      </c>
      <c r="G201" s="16">
        <f t="shared" ref="G201:G206" si="28">E201/D201*100</f>
        <v>100</v>
      </c>
    </row>
    <row r="202" spans="1:7" ht="36" x14ac:dyDescent="0.2">
      <c r="A202" s="24" t="s">
        <v>387</v>
      </c>
      <c r="B202" s="15" t="s">
        <v>388</v>
      </c>
      <c r="C202" s="16">
        <v>106.7</v>
      </c>
      <c r="D202" s="16">
        <v>106.7</v>
      </c>
      <c r="E202" s="43">
        <v>73.2</v>
      </c>
      <c r="F202" s="16">
        <f t="shared" si="27"/>
        <v>68.603561387066549</v>
      </c>
      <c r="G202" s="16">
        <f t="shared" si="28"/>
        <v>68.603561387066549</v>
      </c>
    </row>
    <row r="203" spans="1:7" s="12" customFormat="1" ht="36" x14ac:dyDescent="0.2">
      <c r="A203" s="13" t="s">
        <v>389</v>
      </c>
      <c r="B203" s="10" t="s">
        <v>390</v>
      </c>
      <c r="C203" s="11">
        <f>C205+C206</f>
        <v>382193.1</v>
      </c>
      <c r="D203" s="11">
        <f>D205+D206</f>
        <v>224870.09999999998</v>
      </c>
      <c r="E203" s="11">
        <f>E205+E206</f>
        <v>224870.09999999998</v>
      </c>
      <c r="F203" s="11">
        <f t="shared" si="27"/>
        <v>58.836776488115561</v>
      </c>
      <c r="G203" s="11">
        <f t="shared" si="28"/>
        <v>100</v>
      </c>
    </row>
    <row r="204" spans="1:7" ht="72" x14ac:dyDescent="0.2">
      <c r="A204" s="24" t="s">
        <v>391</v>
      </c>
      <c r="B204" s="15" t="s">
        <v>392</v>
      </c>
      <c r="C204" s="16"/>
      <c r="D204" s="16"/>
      <c r="E204" s="43"/>
      <c r="F204" s="16"/>
      <c r="G204" s="16"/>
    </row>
    <row r="205" spans="1:7" ht="108" x14ac:dyDescent="0.2">
      <c r="A205" s="24" t="s">
        <v>393</v>
      </c>
      <c r="B205" s="15" t="s">
        <v>394</v>
      </c>
      <c r="C205" s="16">
        <v>377793.1</v>
      </c>
      <c r="D205" s="16">
        <v>222864.8</v>
      </c>
      <c r="E205" s="43">
        <v>222864.8</v>
      </c>
      <c r="F205" s="16">
        <f>E205/C205*100</f>
        <v>58.991230914487325</v>
      </c>
      <c r="G205" s="16">
        <f t="shared" si="28"/>
        <v>100</v>
      </c>
    </row>
    <row r="206" spans="1:7" ht="36" x14ac:dyDescent="0.2">
      <c r="A206" s="14" t="s">
        <v>395</v>
      </c>
      <c r="B206" s="15" t="s">
        <v>396</v>
      </c>
      <c r="C206" s="16">
        <v>4400</v>
      </c>
      <c r="D206" s="16">
        <v>2005.3</v>
      </c>
      <c r="E206" s="43">
        <v>2005.3</v>
      </c>
      <c r="F206" s="16">
        <f>E206/C206*100</f>
        <v>45.574999999999996</v>
      </c>
      <c r="G206" s="16">
        <f t="shared" si="28"/>
        <v>100</v>
      </c>
    </row>
    <row r="207" spans="1:7" s="12" customFormat="1" ht="24" x14ac:dyDescent="0.2">
      <c r="A207" s="13" t="s">
        <v>397</v>
      </c>
      <c r="B207" s="10" t="s">
        <v>398</v>
      </c>
      <c r="C207" s="11">
        <f>C208</f>
        <v>0</v>
      </c>
      <c r="D207" s="11"/>
      <c r="E207" s="11">
        <f>E208</f>
        <v>0</v>
      </c>
      <c r="F207" s="11"/>
      <c r="G207" s="11"/>
    </row>
    <row r="208" spans="1:7" ht="120" x14ac:dyDescent="0.2">
      <c r="A208" s="24" t="s">
        <v>399</v>
      </c>
      <c r="B208" s="15" t="s">
        <v>400</v>
      </c>
      <c r="C208" s="16"/>
      <c r="D208" s="16"/>
      <c r="E208" s="43"/>
      <c r="F208" s="16"/>
      <c r="G208" s="16"/>
    </row>
    <row r="209" spans="1:7" x14ac:dyDescent="0.2">
      <c r="A209" s="22" t="s">
        <v>401</v>
      </c>
      <c r="B209" s="10" t="s">
        <v>402</v>
      </c>
      <c r="C209" s="11">
        <f>C210</f>
        <v>500000</v>
      </c>
      <c r="D209" s="11">
        <f>D210</f>
        <v>0</v>
      </c>
      <c r="E209" s="11">
        <f>E210</f>
        <v>0</v>
      </c>
      <c r="F209" s="11">
        <f>E209/C209*100</f>
        <v>0</v>
      </c>
      <c r="G209" s="11"/>
    </row>
    <row r="210" spans="1:7" ht="24" x14ac:dyDescent="0.2">
      <c r="A210" s="24" t="s">
        <v>403</v>
      </c>
      <c r="B210" s="15" t="s">
        <v>404</v>
      </c>
      <c r="C210" s="16">
        <v>500000</v>
      </c>
      <c r="D210" s="16"/>
      <c r="E210" s="43"/>
      <c r="F210" s="16">
        <f>E210/C210*100</f>
        <v>0</v>
      </c>
      <c r="G210" s="16"/>
    </row>
    <row r="211" spans="1:7" s="12" customFormat="1" ht="84" x14ac:dyDescent="0.2">
      <c r="A211" s="13" t="s">
        <v>405</v>
      </c>
      <c r="B211" s="10" t="s">
        <v>406</v>
      </c>
      <c r="C211" s="11">
        <f>SUM(C212:C225)</f>
        <v>95452.599999999991</v>
      </c>
      <c r="D211" s="11">
        <f>SUM(D212:D225)</f>
        <v>95452.599999999991</v>
      </c>
      <c r="E211" s="11">
        <f>SUM(E212:E225)</f>
        <v>96134.8</v>
      </c>
      <c r="F211" s="11">
        <f>E211/C211*100</f>
        <v>100.71470028055811</v>
      </c>
      <c r="G211" s="11">
        <f>E211/D211*100</f>
        <v>100.71470028055811</v>
      </c>
    </row>
    <row r="212" spans="1:7" ht="36" x14ac:dyDescent="0.2">
      <c r="A212" s="14" t="s">
        <v>407</v>
      </c>
      <c r="B212" s="15" t="s">
        <v>408</v>
      </c>
      <c r="C212" s="16">
        <v>24964.400000000001</v>
      </c>
      <c r="D212" s="16">
        <v>24964.400000000001</v>
      </c>
      <c r="E212" s="43">
        <v>24964.400000000001</v>
      </c>
      <c r="F212" s="16">
        <f>E212/C212*100</f>
        <v>100</v>
      </c>
      <c r="G212" s="16">
        <f>E212/D212*100</f>
        <v>100</v>
      </c>
    </row>
    <row r="213" spans="1:7" ht="36" x14ac:dyDescent="0.2">
      <c r="A213" s="14" t="s">
        <v>409</v>
      </c>
      <c r="B213" s="15" t="s">
        <v>410</v>
      </c>
      <c r="C213" s="16">
        <v>90.3</v>
      </c>
      <c r="D213" s="16">
        <v>90.3</v>
      </c>
      <c r="E213" s="43">
        <v>90.3</v>
      </c>
      <c r="F213" s="16">
        <f>E213/C213*100</f>
        <v>100</v>
      </c>
      <c r="G213" s="16">
        <f>E213/D213*100</f>
        <v>100</v>
      </c>
    </row>
    <row r="214" spans="1:7" ht="60" x14ac:dyDescent="0.2">
      <c r="A214" s="14" t="s">
        <v>411</v>
      </c>
      <c r="B214" s="15" t="s">
        <v>412</v>
      </c>
      <c r="C214" s="16">
        <v>0</v>
      </c>
      <c r="D214" s="16">
        <v>0</v>
      </c>
      <c r="E214" s="43">
        <v>0</v>
      </c>
      <c r="F214" s="16"/>
      <c r="G214" s="16"/>
    </row>
    <row r="215" spans="1:7" ht="36" x14ac:dyDescent="0.2">
      <c r="A215" s="14" t="s">
        <v>413</v>
      </c>
      <c r="B215" s="15" t="s">
        <v>414</v>
      </c>
      <c r="C215" s="16">
        <v>60669.1</v>
      </c>
      <c r="D215" s="16">
        <v>60669.1</v>
      </c>
      <c r="E215" s="43">
        <v>61082.9</v>
      </c>
      <c r="F215" s="16">
        <f>E215/C215*100</f>
        <v>100.68206055471403</v>
      </c>
      <c r="G215" s="16">
        <f>E215/D215*100</f>
        <v>100.68206055471403</v>
      </c>
    </row>
    <row r="216" spans="1:7" ht="84" x14ac:dyDescent="0.2">
      <c r="A216" s="24" t="s">
        <v>415</v>
      </c>
      <c r="B216" s="15" t="s">
        <v>416</v>
      </c>
      <c r="C216" s="16">
        <v>0</v>
      </c>
      <c r="D216" s="16">
        <v>0</v>
      </c>
      <c r="E216" s="43">
        <v>0</v>
      </c>
      <c r="F216" s="16"/>
      <c r="G216" s="16"/>
    </row>
    <row r="217" spans="1:7" ht="72" x14ac:dyDescent="0.2">
      <c r="A217" s="14" t="s">
        <v>417</v>
      </c>
      <c r="B217" s="15" t="s">
        <v>418</v>
      </c>
      <c r="C217" s="16">
        <v>4964.8</v>
      </c>
      <c r="D217" s="16">
        <v>4964.8</v>
      </c>
      <c r="E217" s="43">
        <v>4964.8</v>
      </c>
      <c r="F217" s="16">
        <f t="shared" ref="F217:F225" si="29">E217/C217*100</f>
        <v>100</v>
      </c>
      <c r="G217" s="16">
        <f t="shared" ref="G217:G225" si="30">E217/D217*100</f>
        <v>100</v>
      </c>
    </row>
    <row r="218" spans="1:7" ht="72" x14ac:dyDescent="0.2">
      <c r="A218" s="14" t="s">
        <v>419</v>
      </c>
      <c r="B218" s="15" t="s">
        <v>420</v>
      </c>
      <c r="C218" s="16">
        <v>89.7</v>
      </c>
      <c r="D218" s="16">
        <v>89.7</v>
      </c>
      <c r="E218" s="43">
        <v>89.7</v>
      </c>
      <c r="F218" s="16">
        <f t="shared" si="29"/>
        <v>100</v>
      </c>
      <c r="G218" s="16">
        <f t="shared" si="30"/>
        <v>100</v>
      </c>
    </row>
    <row r="219" spans="1:7" ht="60" x14ac:dyDescent="0.2">
      <c r="A219" s="14" t="s">
        <v>421</v>
      </c>
      <c r="B219" s="15" t="s">
        <v>422</v>
      </c>
      <c r="C219" s="16">
        <v>642.4</v>
      </c>
      <c r="D219" s="16">
        <v>642.4</v>
      </c>
      <c r="E219" s="43">
        <v>673.3</v>
      </c>
      <c r="F219" s="16">
        <f t="shared" si="29"/>
        <v>104.81008717310087</v>
      </c>
      <c r="G219" s="16">
        <f t="shared" si="30"/>
        <v>104.81008717310087</v>
      </c>
    </row>
    <row r="220" spans="1:7" ht="72" x14ac:dyDescent="0.2">
      <c r="A220" s="24" t="s">
        <v>423</v>
      </c>
      <c r="B220" s="15" t="s">
        <v>424</v>
      </c>
      <c r="C220" s="16">
        <v>3.4</v>
      </c>
      <c r="D220" s="16">
        <v>3.4</v>
      </c>
      <c r="E220" s="43">
        <v>3.4</v>
      </c>
      <c r="F220" s="16">
        <f t="shared" si="29"/>
        <v>100</v>
      </c>
      <c r="G220" s="16">
        <f t="shared" si="30"/>
        <v>100</v>
      </c>
    </row>
    <row r="221" spans="1:7" ht="150.75" customHeight="1" x14ac:dyDescent="0.2">
      <c r="A221" s="24" t="s">
        <v>425</v>
      </c>
      <c r="B221" s="15" t="s">
        <v>426</v>
      </c>
      <c r="C221" s="16">
        <v>557.70000000000005</v>
      </c>
      <c r="D221" s="16">
        <v>557.70000000000005</v>
      </c>
      <c r="E221" s="43">
        <v>567.5</v>
      </c>
      <c r="F221" s="16">
        <f t="shared" si="29"/>
        <v>101.75721714183253</v>
      </c>
      <c r="G221" s="16">
        <f t="shared" si="30"/>
        <v>101.75721714183253</v>
      </c>
    </row>
    <row r="222" spans="1:7" ht="72" x14ac:dyDescent="0.2">
      <c r="A222" s="24" t="s">
        <v>427</v>
      </c>
      <c r="B222" s="15" t="s">
        <v>428</v>
      </c>
      <c r="C222" s="16">
        <v>0.7</v>
      </c>
      <c r="D222" s="16">
        <v>0.7</v>
      </c>
      <c r="E222" s="43">
        <v>0.7</v>
      </c>
      <c r="F222" s="16">
        <f t="shared" si="29"/>
        <v>100</v>
      </c>
      <c r="G222" s="16">
        <f t="shared" si="30"/>
        <v>100</v>
      </c>
    </row>
    <row r="223" spans="1:7" ht="72" x14ac:dyDescent="0.2">
      <c r="A223" s="24" t="s">
        <v>429</v>
      </c>
      <c r="B223" s="15" t="s">
        <v>430</v>
      </c>
      <c r="C223" s="16">
        <v>833.9</v>
      </c>
      <c r="D223" s="16">
        <v>833.9</v>
      </c>
      <c r="E223" s="43">
        <v>833.9</v>
      </c>
      <c r="F223" s="16">
        <f t="shared" si="29"/>
        <v>100</v>
      </c>
      <c r="G223" s="16">
        <f t="shared" si="30"/>
        <v>100</v>
      </c>
    </row>
    <row r="224" spans="1:7" ht="90" customHeight="1" x14ac:dyDescent="0.2">
      <c r="A224" s="24" t="s">
        <v>431</v>
      </c>
      <c r="B224" s="15" t="s">
        <v>432</v>
      </c>
      <c r="C224" s="16">
        <v>14.6</v>
      </c>
      <c r="D224" s="16">
        <v>14.6</v>
      </c>
      <c r="E224" s="43">
        <v>14.6</v>
      </c>
      <c r="F224" s="16">
        <f t="shared" si="29"/>
        <v>100</v>
      </c>
      <c r="G224" s="16">
        <f t="shared" si="30"/>
        <v>100</v>
      </c>
    </row>
    <row r="225" spans="1:7" ht="60" x14ac:dyDescent="0.2">
      <c r="A225" s="24" t="s">
        <v>433</v>
      </c>
      <c r="B225" s="15" t="s">
        <v>434</v>
      </c>
      <c r="C225" s="16">
        <v>2621.6</v>
      </c>
      <c r="D225" s="16">
        <v>2621.6</v>
      </c>
      <c r="E225" s="43">
        <v>2849.3</v>
      </c>
      <c r="F225" s="16">
        <f t="shared" si="29"/>
        <v>108.68553555080868</v>
      </c>
      <c r="G225" s="16">
        <f t="shared" si="30"/>
        <v>108.68553555080868</v>
      </c>
    </row>
    <row r="226" spans="1:7" s="12" customFormat="1" ht="48" x14ac:dyDescent="0.2">
      <c r="A226" s="13" t="s">
        <v>435</v>
      </c>
      <c r="B226" s="10" t="s">
        <v>436</v>
      </c>
      <c r="C226" s="11">
        <v>-60778.7</v>
      </c>
      <c r="D226" s="11">
        <v>-60778.7</v>
      </c>
      <c r="E226" s="19">
        <v>-62370.3</v>
      </c>
      <c r="F226" s="11"/>
      <c r="G226" s="11"/>
    </row>
    <row r="227" spans="1:7" s="12" customFormat="1" x14ac:dyDescent="0.2">
      <c r="A227" s="13" t="s">
        <v>437</v>
      </c>
      <c r="B227" s="10" t="s">
        <v>438</v>
      </c>
      <c r="C227" s="11">
        <f>C76+C7</f>
        <v>68159837.800000012</v>
      </c>
      <c r="D227" s="11">
        <f>D76+D7</f>
        <v>41645508.800000004</v>
      </c>
      <c r="E227" s="11">
        <f>E76+E7</f>
        <v>41561917.300000004</v>
      </c>
      <c r="F227" s="11">
        <f>E227/C227*100</f>
        <v>60.977136450873417</v>
      </c>
      <c r="G227" s="11">
        <f>E227/D227*100</f>
        <v>99.799278475858117</v>
      </c>
    </row>
    <row r="228" spans="1:7" s="12" customFormat="1" x14ac:dyDescent="0.2">
      <c r="A228" s="62" t="s">
        <v>439</v>
      </c>
      <c r="B228" s="62"/>
      <c r="C228" s="62"/>
      <c r="D228" s="62"/>
      <c r="E228" s="62"/>
      <c r="F228" s="62"/>
      <c r="G228" s="11"/>
    </row>
    <row r="229" spans="1:7" s="12" customFormat="1" x14ac:dyDescent="0.2">
      <c r="A229" s="9" t="s">
        <v>440</v>
      </c>
      <c r="B229" s="10" t="s">
        <v>441</v>
      </c>
      <c r="C229" s="11">
        <f>SUM(C230:C237)</f>
        <v>2372992.7000000002</v>
      </c>
      <c r="D229" s="11">
        <f>SUM(D230:D237)</f>
        <v>1446342.2999999998</v>
      </c>
      <c r="E229" s="11">
        <f>SUM(E230:E237)</f>
        <v>1441253.5</v>
      </c>
      <c r="F229" s="11">
        <f t="shared" ref="F229:F241" si="31">E229/C229*100</f>
        <v>60.735690421635091</v>
      </c>
      <c r="G229" s="11">
        <f t="shared" ref="G229:G235" si="32">E229/D229*100</f>
        <v>99.648160743138064</v>
      </c>
    </row>
    <row r="230" spans="1:7" ht="36" x14ac:dyDescent="0.2">
      <c r="A230" s="14" t="s">
        <v>442</v>
      </c>
      <c r="B230" s="15" t="s">
        <v>443</v>
      </c>
      <c r="C230" s="16">
        <v>7487.7</v>
      </c>
      <c r="D230" s="16">
        <v>2489.8000000000002</v>
      </c>
      <c r="E230" s="16">
        <v>2489.8000000000002</v>
      </c>
      <c r="F230" s="16">
        <f t="shared" si="31"/>
        <v>33.25186639421986</v>
      </c>
      <c r="G230" s="16">
        <f t="shared" si="32"/>
        <v>100</v>
      </c>
    </row>
    <row r="231" spans="1:7" ht="48" x14ac:dyDescent="0.2">
      <c r="A231" s="14" t="s">
        <v>444</v>
      </c>
      <c r="B231" s="15" t="s">
        <v>445</v>
      </c>
      <c r="C231" s="16">
        <v>109758.3</v>
      </c>
      <c r="D231" s="16">
        <v>68385.899999999994</v>
      </c>
      <c r="E231" s="16">
        <v>67796.600000000006</v>
      </c>
      <c r="F231" s="16">
        <f t="shared" si="31"/>
        <v>61.76899605770133</v>
      </c>
      <c r="G231" s="16">
        <f t="shared" si="32"/>
        <v>99.138272655620554</v>
      </c>
    </row>
    <row r="232" spans="1:7" ht="48" x14ac:dyDescent="0.2">
      <c r="A232" s="14" t="s">
        <v>446</v>
      </c>
      <c r="B232" s="15" t="s">
        <v>447</v>
      </c>
      <c r="C232" s="16">
        <v>216200.8</v>
      </c>
      <c r="D232" s="16">
        <v>142718.20000000001</v>
      </c>
      <c r="E232" s="16">
        <v>142718.20000000001</v>
      </c>
      <c r="F232" s="16">
        <f t="shared" si="31"/>
        <v>66.011874146626653</v>
      </c>
      <c r="G232" s="16">
        <f t="shared" si="32"/>
        <v>100</v>
      </c>
    </row>
    <row r="233" spans="1:7" x14ac:dyDescent="0.2">
      <c r="A233" s="14" t="s">
        <v>448</v>
      </c>
      <c r="B233" s="15" t="s">
        <v>449</v>
      </c>
      <c r="C233" s="16">
        <v>161252.1</v>
      </c>
      <c r="D233" s="16">
        <v>109338.8</v>
      </c>
      <c r="E233" s="16">
        <v>109291.7</v>
      </c>
      <c r="F233" s="16">
        <f t="shared" si="31"/>
        <v>67.776915773500008</v>
      </c>
      <c r="G233" s="16">
        <f t="shared" si="32"/>
        <v>99.956922885563031</v>
      </c>
    </row>
    <row r="234" spans="1:7" ht="36" x14ac:dyDescent="0.2">
      <c r="A234" s="14" t="s">
        <v>450</v>
      </c>
      <c r="B234" s="15" t="s">
        <v>451</v>
      </c>
      <c r="C234" s="16">
        <v>133225.4</v>
      </c>
      <c r="D234" s="16">
        <v>97401.8</v>
      </c>
      <c r="E234" s="16">
        <v>97397.5</v>
      </c>
      <c r="F234" s="16">
        <f t="shared" si="31"/>
        <v>73.107305363691907</v>
      </c>
      <c r="G234" s="16">
        <f t="shared" si="32"/>
        <v>99.995585297191624</v>
      </c>
    </row>
    <row r="235" spans="1:7" ht="24" x14ac:dyDescent="0.2">
      <c r="A235" s="14" t="s">
        <v>452</v>
      </c>
      <c r="B235" s="15" t="s">
        <v>453</v>
      </c>
      <c r="C235" s="16">
        <v>287241.8</v>
      </c>
      <c r="D235" s="16">
        <v>254518.6</v>
      </c>
      <c r="E235" s="16">
        <v>254518.5</v>
      </c>
      <c r="F235" s="16">
        <f t="shared" si="31"/>
        <v>88.607751378803499</v>
      </c>
      <c r="G235" s="16">
        <f t="shared" si="32"/>
        <v>99.999960710140641</v>
      </c>
    </row>
    <row r="236" spans="1:7" x14ac:dyDescent="0.2">
      <c r="A236" s="14" t="s">
        <v>454</v>
      </c>
      <c r="B236" s="15" t="s">
        <v>455</v>
      </c>
      <c r="C236" s="16">
        <v>1042.5999999999999</v>
      </c>
      <c r="D236" s="16">
        <v>0</v>
      </c>
      <c r="E236" s="16">
        <v>0</v>
      </c>
      <c r="F236" s="16">
        <f t="shared" si="31"/>
        <v>0</v>
      </c>
      <c r="G236" s="16"/>
    </row>
    <row r="237" spans="1:7" x14ac:dyDescent="0.2">
      <c r="A237" s="14" t="s">
        <v>456</v>
      </c>
      <c r="B237" s="15" t="s">
        <v>457</v>
      </c>
      <c r="C237" s="16">
        <v>1456784</v>
      </c>
      <c r="D237" s="16">
        <v>771489.2</v>
      </c>
      <c r="E237" s="16">
        <v>767041.2</v>
      </c>
      <c r="F237" s="16">
        <f t="shared" si="31"/>
        <v>52.653049456885846</v>
      </c>
      <c r="G237" s="16">
        <f>E237/D237*100</f>
        <v>99.423452719752916</v>
      </c>
    </row>
    <row r="238" spans="1:7" s="12" customFormat="1" x14ac:dyDescent="0.2">
      <c r="A238" s="13" t="s">
        <v>458</v>
      </c>
      <c r="B238" s="10" t="s">
        <v>459</v>
      </c>
      <c r="C238" s="11">
        <f>SUM(C239:C240)</f>
        <v>60372.7</v>
      </c>
      <c r="D238" s="11">
        <f>SUM(D239:D240)</f>
        <v>36592.1</v>
      </c>
      <c r="E238" s="11">
        <f>SUM(E239:E240)</f>
        <v>35407</v>
      </c>
      <c r="F238" s="11">
        <f t="shared" si="31"/>
        <v>58.647368761045968</v>
      </c>
      <c r="G238" s="11">
        <f>E238/D238*100</f>
        <v>96.761322799183432</v>
      </c>
    </row>
    <row r="239" spans="1:7" x14ac:dyDescent="0.2">
      <c r="A239" s="14" t="s">
        <v>460</v>
      </c>
      <c r="B239" s="15" t="s">
        <v>461</v>
      </c>
      <c r="C239" s="16">
        <v>35382.6</v>
      </c>
      <c r="D239" s="16">
        <v>22457.8</v>
      </c>
      <c r="E239" s="16">
        <v>21272.7</v>
      </c>
      <c r="F239" s="16">
        <f t="shared" si="31"/>
        <v>60.121924335690423</v>
      </c>
      <c r="G239" s="16">
        <f t="shared" ref="G239:G304" si="33">E239/D239*100</f>
        <v>94.722991566404545</v>
      </c>
    </row>
    <row r="240" spans="1:7" x14ac:dyDescent="0.2">
      <c r="A240" s="14" t="s">
        <v>462</v>
      </c>
      <c r="B240" s="15" t="s">
        <v>463</v>
      </c>
      <c r="C240" s="16">
        <v>24990.1</v>
      </c>
      <c r="D240" s="16">
        <v>14134.3</v>
      </c>
      <c r="E240" s="16">
        <v>14134.3</v>
      </c>
      <c r="F240" s="16">
        <f t="shared" si="31"/>
        <v>56.559597600649859</v>
      </c>
      <c r="G240" s="16">
        <f t="shared" si="33"/>
        <v>100</v>
      </c>
    </row>
    <row r="241" spans="1:7" s="12" customFormat="1" ht="24" x14ac:dyDescent="0.2">
      <c r="A241" s="13" t="s">
        <v>464</v>
      </c>
      <c r="B241" s="10" t="s">
        <v>465</v>
      </c>
      <c r="C241" s="11">
        <f>SUM(C242:C246)</f>
        <v>121730.6</v>
      </c>
      <c r="D241" s="11">
        <f>SUM(D242:D246)</f>
        <v>74176</v>
      </c>
      <c r="E241" s="11">
        <f>SUM(E242:E246)</f>
        <v>74169.2</v>
      </c>
      <c r="F241" s="11">
        <f t="shared" si="31"/>
        <v>60.928969379925832</v>
      </c>
      <c r="G241" s="11">
        <f t="shared" si="33"/>
        <v>99.990832614322684</v>
      </c>
    </row>
    <row r="242" spans="1:7" x14ac:dyDescent="0.2">
      <c r="A242" s="14" t="s">
        <v>466</v>
      </c>
      <c r="B242" s="15" t="s">
        <v>467</v>
      </c>
      <c r="C242" s="16"/>
      <c r="D242" s="16">
        <v>0</v>
      </c>
      <c r="E242" s="16">
        <v>0</v>
      </c>
      <c r="F242" s="16"/>
      <c r="G242" s="11"/>
    </row>
    <row r="243" spans="1:7" ht="36" x14ac:dyDescent="0.2">
      <c r="A243" s="14" t="s">
        <v>468</v>
      </c>
      <c r="B243" s="15" t="s">
        <v>469</v>
      </c>
      <c r="C243" s="16">
        <v>112582.8</v>
      </c>
      <c r="D243" s="16">
        <v>67244.5</v>
      </c>
      <c r="E243" s="16">
        <v>67244.3</v>
      </c>
      <c r="F243" s="16">
        <f t="shared" ref="F243:F305" si="34">E243/C243*100</f>
        <v>59.728750750558703</v>
      </c>
      <c r="G243" s="16">
        <f t="shared" si="33"/>
        <v>99.999702577906007</v>
      </c>
    </row>
    <row r="244" spans="1:7" x14ac:dyDescent="0.2">
      <c r="A244" s="14" t="s">
        <v>470</v>
      </c>
      <c r="B244" s="15" t="s">
        <v>471</v>
      </c>
      <c r="C244" s="16">
        <v>50</v>
      </c>
      <c r="D244" s="16"/>
      <c r="E244" s="16">
        <v>0</v>
      </c>
      <c r="F244" s="16">
        <f t="shared" si="34"/>
        <v>0</v>
      </c>
      <c r="G244" s="16"/>
    </row>
    <row r="245" spans="1:7" x14ac:dyDescent="0.2">
      <c r="A245" s="14" t="s">
        <v>472</v>
      </c>
      <c r="B245" s="15" t="s">
        <v>473</v>
      </c>
      <c r="C245" s="16">
        <v>3000</v>
      </c>
      <c r="D245" s="16">
        <v>3000</v>
      </c>
      <c r="E245" s="16">
        <v>2993.4</v>
      </c>
      <c r="F245" s="16">
        <f t="shared" si="34"/>
        <v>99.78</v>
      </c>
      <c r="G245" s="16">
        <f t="shared" si="33"/>
        <v>99.78</v>
      </c>
    </row>
    <row r="246" spans="1:7" ht="24" x14ac:dyDescent="0.2">
      <c r="A246" s="14" t="s">
        <v>474</v>
      </c>
      <c r="B246" s="15" t="s">
        <v>475</v>
      </c>
      <c r="C246" s="16">
        <v>6097.8</v>
      </c>
      <c r="D246" s="16">
        <v>3931.5</v>
      </c>
      <c r="E246" s="16">
        <v>3931.5</v>
      </c>
      <c r="F246" s="16">
        <f t="shared" si="34"/>
        <v>64.474072616353439</v>
      </c>
      <c r="G246" s="16">
        <f t="shared" si="33"/>
        <v>100</v>
      </c>
    </row>
    <row r="247" spans="1:7" s="12" customFormat="1" x14ac:dyDescent="0.2">
      <c r="A247" s="13" t="s">
        <v>476</v>
      </c>
      <c r="B247" s="10" t="s">
        <v>477</v>
      </c>
      <c r="C247" s="11">
        <f>SUM(C248:C254)</f>
        <v>13140080.300000001</v>
      </c>
      <c r="D247" s="11">
        <f>SUM(D248:D254)</f>
        <v>7512644.2000000002</v>
      </c>
      <c r="E247" s="11">
        <f>SUM(E248:E254)</f>
        <v>7116640.5000000009</v>
      </c>
      <c r="F247" s="11">
        <f t="shared" si="34"/>
        <v>54.159794594253739</v>
      </c>
      <c r="G247" s="11">
        <f t="shared" si="33"/>
        <v>94.728837284747243</v>
      </c>
    </row>
    <row r="248" spans="1:7" x14ac:dyDescent="0.2">
      <c r="A248" s="14" t="s">
        <v>478</v>
      </c>
      <c r="B248" s="15" t="s">
        <v>479</v>
      </c>
      <c r="C248" s="16">
        <v>342094.2</v>
      </c>
      <c r="D248" s="16">
        <v>214020.8</v>
      </c>
      <c r="E248" s="16">
        <v>194331.1</v>
      </c>
      <c r="F248" s="16">
        <f t="shared" si="34"/>
        <v>56.806312413364502</v>
      </c>
      <c r="G248" s="16">
        <f t="shared" si="33"/>
        <v>90.800099803383603</v>
      </c>
    </row>
    <row r="249" spans="1:7" x14ac:dyDescent="0.2">
      <c r="A249" s="14" t="s">
        <v>480</v>
      </c>
      <c r="B249" s="15" t="s">
        <v>481</v>
      </c>
      <c r="C249" s="16">
        <v>2323553</v>
      </c>
      <c r="D249" s="16">
        <v>1161295.2</v>
      </c>
      <c r="E249" s="16">
        <v>1119890.2</v>
      </c>
      <c r="F249" s="16">
        <f t="shared" si="34"/>
        <v>48.197316781670139</v>
      </c>
      <c r="G249" s="16">
        <f t="shared" si="33"/>
        <v>96.434584419189889</v>
      </c>
    </row>
    <row r="250" spans="1:7" x14ac:dyDescent="0.2">
      <c r="A250" s="14" t="s">
        <v>482</v>
      </c>
      <c r="B250" s="15" t="s">
        <v>483</v>
      </c>
      <c r="C250" s="16">
        <v>49483</v>
      </c>
      <c r="D250" s="16">
        <v>20651.2</v>
      </c>
      <c r="E250" s="16">
        <v>20651.2</v>
      </c>
      <c r="F250" s="16">
        <f t="shared" si="34"/>
        <v>41.733928824040582</v>
      </c>
      <c r="G250" s="16">
        <f t="shared" si="33"/>
        <v>100</v>
      </c>
    </row>
    <row r="251" spans="1:7" x14ac:dyDescent="0.2">
      <c r="A251" s="14" t="s">
        <v>484</v>
      </c>
      <c r="B251" s="15" t="s">
        <v>485</v>
      </c>
      <c r="C251" s="16">
        <v>297106.09999999998</v>
      </c>
      <c r="D251" s="16">
        <v>197856.4</v>
      </c>
      <c r="E251" s="16">
        <v>197625.7</v>
      </c>
      <c r="F251" s="16">
        <f t="shared" si="34"/>
        <v>66.516877304101143</v>
      </c>
      <c r="G251" s="16">
        <f t="shared" si="33"/>
        <v>99.883400284246562</v>
      </c>
    </row>
    <row r="252" spans="1:7" x14ac:dyDescent="0.2">
      <c r="A252" s="14" t="s">
        <v>486</v>
      </c>
      <c r="B252" s="15" t="s">
        <v>487</v>
      </c>
      <c r="C252" s="16">
        <v>164435.1</v>
      </c>
      <c r="D252" s="16">
        <v>94218.2</v>
      </c>
      <c r="E252" s="16">
        <v>94218.2</v>
      </c>
      <c r="F252" s="16">
        <f t="shared" si="34"/>
        <v>57.298107277582453</v>
      </c>
      <c r="G252" s="16">
        <f t="shared" si="33"/>
        <v>100</v>
      </c>
    </row>
    <row r="253" spans="1:7" x14ac:dyDescent="0.2">
      <c r="A253" s="14" t="s">
        <v>488</v>
      </c>
      <c r="B253" s="15" t="s">
        <v>489</v>
      </c>
      <c r="C253" s="16">
        <v>8449697.4000000004</v>
      </c>
      <c r="D253" s="16">
        <v>4780105.7</v>
      </c>
      <c r="E253" s="16">
        <v>4714989.4000000004</v>
      </c>
      <c r="F253" s="16">
        <f t="shared" si="34"/>
        <v>55.800689383267141</v>
      </c>
      <c r="G253" s="16">
        <f t="shared" si="33"/>
        <v>98.637764432698631</v>
      </c>
    </row>
    <row r="254" spans="1:7" ht="24" x14ac:dyDescent="0.2">
      <c r="A254" s="14" t="s">
        <v>490</v>
      </c>
      <c r="B254" s="15" t="s">
        <v>491</v>
      </c>
      <c r="C254" s="16">
        <v>1513711.5</v>
      </c>
      <c r="D254" s="16">
        <v>1044496.7</v>
      </c>
      <c r="E254" s="16">
        <v>774934.7</v>
      </c>
      <c r="F254" s="16">
        <f t="shared" si="34"/>
        <v>51.194345818209086</v>
      </c>
      <c r="G254" s="16">
        <f t="shared" si="33"/>
        <v>74.192163555902084</v>
      </c>
    </row>
    <row r="255" spans="1:7" s="12" customFormat="1" x14ac:dyDescent="0.2">
      <c r="A255" s="13" t="s">
        <v>492</v>
      </c>
      <c r="B255" s="10" t="s">
        <v>493</v>
      </c>
      <c r="C255" s="11">
        <f>SUM(C256:C259)</f>
        <v>2383076.4</v>
      </c>
      <c r="D255" s="11">
        <f>SUM(D256:D259)</f>
        <v>1066942.3</v>
      </c>
      <c r="E255" s="11">
        <f>SUM(E256:E259)</f>
        <v>1018764.5999999999</v>
      </c>
      <c r="F255" s="11">
        <f t="shared" si="34"/>
        <v>42.749976459000635</v>
      </c>
      <c r="G255" s="11">
        <f t="shared" si="33"/>
        <v>95.484507456495052</v>
      </c>
    </row>
    <row r="256" spans="1:7" x14ac:dyDescent="0.2">
      <c r="A256" s="14" t="s">
        <v>494</v>
      </c>
      <c r="B256" s="15" t="s">
        <v>495</v>
      </c>
      <c r="C256" s="16">
        <v>970525.7</v>
      </c>
      <c r="D256" s="16">
        <v>560390.30000000005</v>
      </c>
      <c r="E256" s="16">
        <v>525348.19999999995</v>
      </c>
      <c r="F256" s="16">
        <f t="shared" si="34"/>
        <v>54.130271872244087</v>
      </c>
      <c r="G256" s="16">
        <f>E256/D256*100</f>
        <v>93.746840371790867</v>
      </c>
    </row>
    <row r="257" spans="1:7" x14ac:dyDescent="0.2">
      <c r="A257" s="14" t="s">
        <v>496</v>
      </c>
      <c r="B257" s="15" t="s">
        <v>497</v>
      </c>
      <c r="C257" s="16">
        <v>481035.8</v>
      </c>
      <c r="D257" s="16">
        <v>106349.7</v>
      </c>
      <c r="E257" s="16">
        <v>101355.1</v>
      </c>
      <c r="F257" s="16">
        <f t="shared" si="34"/>
        <v>21.070178144745153</v>
      </c>
      <c r="G257" s="16">
        <f>E257/D257*100</f>
        <v>95.303606874302432</v>
      </c>
    </row>
    <row r="258" spans="1:7" x14ac:dyDescent="0.2">
      <c r="A258" s="14" t="s">
        <v>498</v>
      </c>
      <c r="B258" s="15" t="s">
        <v>499</v>
      </c>
      <c r="C258" s="16">
        <v>638646.5</v>
      </c>
      <c r="D258" s="16">
        <v>248541.8</v>
      </c>
      <c r="E258" s="16">
        <v>240400.8</v>
      </c>
      <c r="F258" s="16">
        <f t="shared" si="34"/>
        <v>37.642232440011803</v>
      </c>
      <c r="G258" s="16">
        <f>E258/D258*100</f>
        <v>96.724494632291226</v>
      </c>
    </row>
    <row r="259" spans="1:7" ht="24" x14ac:dyDescent="0.2">
      <c r="A259" s="14" t="s">
        <v>500</v>
      </c>
      <c r="B259" s="15" t="s">
        <v>501</v>
      </c>
      <c r="C259" s="16">
        <v>292868.40000000002</v>
      </c>
      <c r="D259" s="16">
        <v>151660.5</v>
      </c>
      <c r="E259" s="16">
        <v>151660.5</v>
      </c>
      <c r="F259" s="16">
        <f t="shared" si="34"/>
        <v>51.784521648631255</v>
      </c>
      <c r="G259" s="16">
        <f t="shared" si="33"/>
        <v>100</v>
      </c>
    </row>
    <row r="260" spans="1:7" s="12" customFormat="1" x14ac:dyDescent="0.2">
      <c r="A260" s="13" t="s">
        <v>502</v>
      </c>
      <c r="B260" s="10" t="s">
        <v>503</v>
      </c>
      <c r="C260" s="11">
        <f>SUM(C261:C262)</f>
        <v>26922.400000000001</v>
      </c>
      <c r="D260" s="11">
        <f>SUM(D261:D262)</f>
        <v>13590.1</v>
      </c>
      <c r="E260" s="11">
        <f>SUM(E261:E262)</f>
        <v>13590.1</v>
      </c>
      <c r="F260" s="11">
        <f t="shared" si="34"/>
        <v>50.478783466555733</v>
      </c>
      <c r="G260" s="11">
        <f t="shared" si="33"/>
        <v>100</v>
      </c>
    </row>
    <row r="261" spans="1:7" ht="24" x14ac:dyDescent="0.2">
      <c r="A261" s="14" t="s">
        <v>504</v>
      </c>
      <c r="B261" s="15" t="s">
        <v>505</v>
      </c>
      <c r="C261" s="16">
        <v>26822.400000000001</v>
      </c>
      <c r="D261" s="16">
        <v>13590.1</v>
      </c>
      <c r="E261" s="16">
        <v>13590.1</v>
      </c>
      <c r="F261" s="16">
        <f t="shared" si="34"/>
        <v>50.666979837747547</v>
      </c>
      <c r="G261" s="16">
        <f t="shared" si="33"/>
        <v>100</v>
      </c>
    </row>
    <row r="262" spans="1:7" ht="18" customHeight="1" x14ac:dyDescent="0.2">
      <c r="A262" s="14" t="s">
        <v>506</v>
      </c>
      <c r="B262" s="15" t="s">
        <v>507</v>
      </c>
      <c r="C262" s="16">
        <v>100</v>
      </c>
      <c r="D262" s="16">
        <v>0</v>
      </c>
      <c r="E262" s="16">
        <v>0</v>
      </c>
      <c r="F262" s="16">
        <f t="shared" si="34"/>
        <v>0</v>
      </c>
      <c r="G262" s="16"/>
    </row>
    <row r="263" spans="1:7" s="12" customFormat="1" x14ac:dyDescent="0.2">
      <c r="A263" s="13" t="s">
        <v>508</v>
      </c>
      <c r="B263" s="10" t="s">
        <v>509</v>
      </c>
      <c r="C263" s="11">
        <f>SUM(C264:C271)</f>
        <v>13936794.1</v>
      </c>
      <c r="D263" s="11">
        <f>SUM(D264:D271)</f>
        <v>8556022.1999999993</v>
      </c>
      <c r="E263" s="11">
        <f>SUM(E264:E271)</f>
        <v>8542945.0999999996</v>
      </c>
      <c r="F263" s="11">
        <f t="shared" si="34"/>
        <v>61.297777944498733</v>
      </c>
      <c r="G263" s="11">
        <f t="shared" si="33"/>
        <v>99.847159115599311</v>
      </c>
    </row>
    <row r="264" spans="1:7" x14ac:dyDescent="0.2">
      <c r="A264" s="14" t="s">
        <v>510</v>
      </c>
      <c r="B264" s="15" t="s">
        <v>511</v>
      </c>
      <c r="C264" s="16">
        <v>3902336.6</v>
      </c>
      <c r="D264" s="16">
        <v>2404939.4</v>
      </c>
      <c r="E264" s="16">
        <v>2404939.4</v>
      </c>
      <c r="F264" s="16">
        <f t="shared" si="34"/>
        <v>61.628189633872175</v>
      </c>
      <c r="G264" s="16">
        <f t="shared" si="33"/>
        <v>100</v>
      </c>
    </row>
    <row r="265" spans="1:7" x14ac:dyDescent="0.2">
      <c r="A265" s="14" t="s">
        <v>512</v>
      </c>
      <c r="B265" s="15" t="s">
        <v>513</v>
      </c>
      <c r="C265" s="16">
        <v>7323247</v>
      </c>
      <c r="D265" s="16">
        <v>4507018.3</v>
      </c>
      <c r="E265" s="16">
        <v>4505035.3</v>
      </c>
      <c r="F265" s="16">
        <f t="shared" si="34"/>
        <v>61.51691046335047</v>
      </c>
      <c r="G265" s="16">
        <f t="shared" si="33"/>
        <v>99.956001953664128</v>
      </c>
    </row>
    <row r="266" spans="1:7" x14ac:dyDescent="0.2">
      <c r="A266" s="14" t="s">
        <v>514</v>
      </c>
      <c r="B266" s="15" t="s">
        <v>515</v>
      </c>
      <c r="C266" s="16">
        <v>378820.1</v>
      </c>
      <c r="D266" s="16">
        <v>271512.90000000002</v>
      </c>
      <c r="E266" s="16">
        <v>271512.90000000002</v>
      </c>
      <c r="F266" s="16">
        <f t="shared" si="34"/>
        <v>71.673308781661802</v>
      </c>
      <c r="G266" s="16">
        <f t="shared" si="33"/>
        <v>100</v>
      </c>
    </row>
    <row r="267" spans="1:7" x14ac:dyDescent="0.2">
      <c r="A267" s="14" t="s">
        <v>516</v>
      </c>
      <c r="B267" s="15" t="s">
        <v>517</v>
      </c>
      <c r="C267" s="16">
        <v>1490928.9</v>
      </c>
      <c r="D267" s="16">
        <v>991677.3</v>
      </c>
      <c r="E267" s="16">
        <v>989964.2</v>
      </c>
      <c r="F267" s="16">
        <f t="shared" si="34"/>
        <v>66.399155586829124</v>
      </c>
      <c r="G267" s="16">
        <f t="shared" si="33"/>
        <v>99.827252272488238</v>
      </c>
    </row>
    <row r="268" spans="1:7" ht="24" x14ac:dyDescent="0.2">
      <c r="A268" s="14" t="s">
        <v>518</v>
      </c>
      <c r="B268" s="15" t="s">
        <v>519</v>
      </c>
      <c r="C268" s="16">
        <v>11781.3</v>
      </c>
      <c r="D268" s="16">
        <v>4452.3</v>
      </c>
      <c r="E268" s="16">
        <v>4452.3</v>
      </c>
      <c r="F268" s="16">
        <f t="shared" si="34"/>
        <v>37.791245448295186</v>
      </c>
      <c r="G268" s="16">
        <f t="shared" si="33"/>
        <v>100</v>
      </c>
    </row>
    <row r="269" spans="1:7" x14ac:dyDescent="0.2">
      <c r="A269" s="14" t="s">
        <v>520</v>
      </c>
      <c r="B269" s="15" t="s">
        <v>521</v>
      </c>
      <c r="C269" s="16">
        <v>241403.2</v>
      </c>
      <c r="D269" s="16">
        <v>132477.9</v>
      </c>
      <c r="E269" s="16">
        <v>125767.1</v>
      </c>
      <c r="F269" s="16">
        <f t="shared" si="34"/>
        <v>52.098356608363105</v>
      </c>
      <c r="G269" s="16">
        <f t="shared" si="33"/>
        <v>94.934400379233068</v>
      </c>
    </row>
    <row r="270" spans="1:7" ht="24" x14ac:dyDescent="0.2">
      <c r="A270" s="14" t="s">
        <v>522</v>
      </c>
      <c r="B270" s="15" t="s">
        <v>523</v>
      </c>
      <c r="C270" s="16">
        <v>500</v>
      </c>
      <c r="D270" s="16"/>
      <c r="E270" s="16">
        <v>0</v>
      </c>
      <c r="F270" s="16">
        <f t="shared" si="34"/>
        <v>0</v>
      </c>
      <c r="G270" s="16"/>
    </row>
    <row r="271" spans="1:7" x14ac:dyDescent="0.2">
      <c r="A271" s="14" t="s">
        <v>524</v>
      </c>
      <c r="B271" s="15" t="s">
        <v>525</v>
      </c>
      <c r="C271" s="16">
        <v>587777</v>
      </c>
      <c r="D271" s="16">
        <v>243944.1</v>
      </c>
      <c r="E271" s="16">
        <v>241273.9</v>
      </c>
      <c r="F271" s="16">
        <f t="shared" si="34"/>
        <v>41.048543920568513</v>
      </c>
      <c r="G271" s="16">
        <f t="shared" si="33"/>
        <v>98.905404967777443</v>
      </c>
    </row>
    <row r="272" spans="1:7" s="12" customFormat="1" x14ac:dyDescent="0.2">
      <c r="A272" s="13" t="s">
        <v>526</v>
      </c>
      <c r="B272" s="10" t="s">
        <v>527</v>
      </c>
      <c r="C272" s="11">
        <f>SUM(C273:C274)</f>
        <v>1729941.0999999999</v>
      </c>
      <c r="D272" s="11">
        <f>SUM(D273:D274)</f>
        <v>1229161.5999999999</v>
      </c>
      <c r="E272" s="11">
        <f>SUM(E273:E274)</f>
        <v>1199378.1000000001</v>
      </c>
      <c r="F272" s="11">
        <f t="shared" si="34"/>
        <v>69.330574318397325</v>
      </c>
      <c r="G272" s="11">
        <f t="shared" si="33"/>
        <v>97.576925605225568</v>
      </c>
    </row>
    <row r="273" spans="1:7" x14ac:dyDescent="0.2">
      <c r="A273" s="14" t="s">
        <v>528</v>
      </c>
      <c r="B273" s="15" t="s">
        <v>529</v>
      </c>
      <c r="C273" s="16">
        <v>1650678.9</v>
      </c>
      <c r="D273" s="16">
        <v>1175816.2</v>
      </c>
      <c r="E273" s="16">
        <v>1146048.1000000001</v>
      </c>
      <c r="F273" s="16">
        <f t="shared" si="34"/>
        <v>69.428893772132199</v>
      </c>
      <c r="G273" s="16">
        <f t="shared" si="33"/>
        <v>97.468303294341425</v>
      </c>
    </row>
    <row r="274" spans="1:7" ht="24" x14ac:dyDescent="0.2">
      <c r="A274" s="14" t="s">
        <v>530</v>
      </c>
      <c r="B274" s="15" t="s">
        <v>531</v>
      </c>
      <c r="C274" s="16">
        <v>79262.2</v>
      </c>
      <c r="D274" s="16">
        <v>53345.4</v>
      </c>
      <c r="E274" s="16">
        <v>53330</v>
      </c>
      <c r="F274" s="16">
        <f t="shared" si="34"/>
        <v>67.283017630093539</v>
      </c>
      <c r="G274" s="16">
        <f t="shared" si="33"/>
        <v>99.971131531490997</v>
      </c>
    </row>
    <row r="275" spans="1:7" s="12" customFormat="1" x14ac:dyDescent="0.2">
      <c r="A275" s="13" t="s">
        <v>532</v>
      </c>
      <c r="B275" s="10" t="s">
        <v>533</v>
      </c>
      <c r="C275" s="11">
        <f>SUM(C276:C283)</f>
        <v>10793759.699999999</v>
      </c>
      <c r="D275" s="11">
        <f>SUM(D276:D283)</f>
        <v>6557620.5999999996</v>
      </c>
      <c r="E275" s="11">
        <f>SUM(E276:E283)</f>
        <v>6499279.6999999993</v>
      </c>
      <c r="F275" s="11">
        <f t="shared" si="34"/>
        <v>60.21330732423106</v>
      </c>
      <c r="G275" s="11">
        <f t="shared" si="33"/>
        <v>99.1103343185179</v>
      </c>
    </row>
    <row r="276" spans="1:7" x14ac:dyDescent="0.2">
      <c r="A276" s="14" t="s">
        <v>534</v>
      </c>
      <c r="B276" s="15" t="s">
        <v>535</v>
      </c>
      <c r="C276" s="16">
        <v>3875437.5</v>
      </c>
      <c r="D276" s="16">
        <v>2150388.2999999998</v>
      </c>
      <c r="E276" s="16">
        <v>2137119.2999999998</v>
      </c>
      <c r="F276" s="16">
        <f t="shared" si="34"/>
        <v>55.145239730998107</v>
      </c>
      <c r="G276" s="16">
        <f t="shared" si="33"/>
        <v>99.382948651645847</v>
      </c>
    </row>
    <row r="277" spans="1:7" x14ac:dyDescent="0.2">
      <c r="A277" s="14" t="s">
        <v>536</v>
      </c>
      <c r="B277" s="15" t="s">
        <v>537</v>
      </c>
      <c r="C277" s="16">
        <v>1959397.1</v>
      </c>
      <c r="D277" s="16">
        <v>1177753.6000000001</v>
      </c>
      <c r="E277" s="16">
        <v>1170560</v>
      </c>
      <c r="F277" s="16">
        <f t="shared" si="34"/>
        <v>59.740825379398586</v>
      </c>
      <c r="G277" s="16">
        <f t="shared" si="33"/>
        <v>99.389210103030038</v>
      </c>
    </row>
    <row r="278" spans="1:7" ht="24" x14ac:dyDescent="0.2">
      <c r="A278" s="14" t="s">
        <v>538</v>
      </c>
      <c r="B278" s="15" t="s">
        <v>539</v>
      </c>
      <c r="C278" s="16">
        <v>58337.9</v>
      </c>
      <c r="D278" s="16">
        <v>42756.800000000003</v>
      </c>
      <c r="E278" s="16">
        <v>42756.800000000003</v>
      </c>
      <c r="F278" s="16">
        <f t="shared" si="34"/>
        <v>73.291633740672879</v>
      </c>
      <c r="G278" s="16">
        <f t="shared" si="33"/>
        <v>100</v>
      </c>
    </row>
    <row r="279" spans="1:7" x14ac:dyDescent="0.2">
      <c r="A279" s="14" t="s">
        <v>540</v>
      </c>
      <c r="B279" s="15" t="s">
        <v>541</v>
      </c>
      <c r="C279" s="16">
        <v>37233.800000000003</v>
      </c>
      <c r="D279" s="46">
        <v>14015.9</v>
      </c>
      <c r="E279" s="46">
        <v>14015.9</v>
      </c>
      <c r="F279" s="16">
        <f t="shared" si="34"/>
        <v>37.642948074061735</v>
      </c>
      <c r="G279" s="16">
        <f t="shared" si="33"/>
        <v>100</v>
      </c>
    </row>
    <row r="280" spans="1:7" x14ac:dyDescent="0.2">
      <c r="A280" s="14" t="s">
        <v>542</v>
      </c>
      <c r="B280" s="15" t="s">
        <v>543</v>
      </c>
      <c r="C280" s="16">
        <v>7436</v>
      </c>
      <c r="D280" s="16">
        <v>5731.1</v>
      </c>
      <c r="E280" s="16">
        <v>5731.1</v>
      </c>
      <c r="F280" s="16">
        <f t="shared" si="34"/>
        <v>77.072350726196888</v>
      </c>
      <c r="G280" s="16">
        <f t="shared" si="33"/>
        <v>100</v>
      </c>
    </row>
    <row r="281" spans="1:7" ht="24" x14ac:dyDescent="0.2">
      <c r="A281" s="14" t="s">
        <v>544</v>
      </c>
      <c r="B281" s="15" t="s">
        <v>545</v>
      </c>
      <c r="C281" s="16">
        <v>202195.3</v>
      </c>
      <c r="D281" s="16">
        <v>151315.9</v>
      </c>
      <c r="E281" s="16">
        <v>151315.9</v>
      </c>
      <c r="F281" s="16">
        <f t="shared" si="34"/>
        <v>74.836507080035986</v>
      </c>
      <c r="G281" s="16">
        <f t="shared" si="33"/>
        <v>100</v>
      </c>
    </row>
    <row r="282" spans="1:7" x14ac:dyDescent="0.2">
      <c r="A282" s="14" t="s">
        <v>546</v>
      </c>
      <c r="B282" s="15" t="s">
        <v>547</v>
      </c>
      <c r="C282" s="16">
        <v>8688.6</v>
      </c>
      <c r="D282" s="16">
        <v>5586.5</v>
      </c>
      <c r="E282" s="16">
        <v>5586.5</v>
      </c>
      <c r="F282" s="16">
        <f t="shared" si="34"/>
        <v>64.29689478166793</v>
      </c>
      <c r="G282" s="16">
        <f t="shared" si="33"/>
        <v>100</v>
      </c>
    </row>
    <row r="283" spans="1:7" x14ac:dyDescent="0.2">
      <c r="A283" s="14" t="s">
        <v>548</v>
      </c>
      <c r="B283" s="15" t="s">
        <v>549</v>
      </c>
      <c r="C283" s="16">
        <v>4645033.5</v>
      </c>
      <c r="D283" s="16">
        <v>3010072.5</v>
      </c>
      <c r="E283" s="16">
        <v>2972194.2</v>
      </c>
      <c r="F283" s="16">
        <f t="shared" si="34"/>
        <v>63.986496545181005</v>
      </c>
      <c r="G283" s="16">
        <f t="shared" si="33"/>
        <v>98.741615027545024</v>
      </c>
    </row>
    <row r="284" spans="1:7" s="12" customFormat="1" x14ac:dyDescent="0.2">
      <c r="A284" s="13" t="s">
        <v>550</v>
      </c>
      <c r="B284" s="10" t="s">
        <v>551</v>
      </c>
      <c r="C284" s="11">
        <f>SUM(C285:C289)</f>
        <v>17381811.299999997</v>
      </c>
      <c r="D284" s="11">
        <f>SUM(D285:D289)</f>
        <v>11870052.000000002</v>
      </c>
      <c r="E284" s="11">
        <f>SUM(E285:E289)</f>
        <v>11695092.600000001</v>
      </c>
      <c r="F284" s="11">
        <f t="shared" si="34"/>
        <v>67.2835091703015</v>
      </c>
      <c r="G284" s="11">
        <f t="shared" si="33"/>
        <v>98.526043525335865</v>
      </c>
    </row>
    <row r="285" spans="1:7" x14ac:dyDescent="0.2">
      <c r="A285" s="14" t="s">
        <v>552</v>
      </c>
      <c r="B285" s="15" t="s">
        <v>553</v>
      </c>
      <c r="C285" s="16">
        <v>58046.1</v>
      </c>
      <c r="D285" s="16">
        <v>38705.699999999997</v>
      </c>
      <c r="E285" s="16">
        <v>38518.1</v>
      </c>
      <c r="F285" s="16">
        <f t="shared" si="34"/>
        <v>66.35777425184466</v>
      </c>
      <c r="G285" s="16">
        <f t="shared" si="33"/>
        <v>99.515316865474603</v>
      </c>
    </row>
    <row r="286" spans="1:7" x14ac:dyDescent="0.2">
      <c r="A286" s="14" t="s">
        <v>554</v>
      </c>
      <c r="B286" s="15" t="s">
        <v>555</v>
      </c>
      <c r="C286" s="16">
        <v>1707175.5</v>
      </c>
      <c r="D286" s="16">
        <v>1158775.2</v>
      </c>
      <c r="E286" s="16">
        <v>1158501.7</v>
      </c>
      <c r="F286" s="16">
        <f t="shared" si="34"/>
        <v>67.860726679828758</v>
      </c>
      <c r="G286" s="16">
        <f t="shared" si="33"/>
        <v>99.976397492801013</v>
      </c>
    </row>
    <row r="287" spans="1:7" x14ac:dyDescent="0.2">
      <c r="A287" s="14" t="s">
        <v>556</v>
      </c>
      <c r="B287" s="15" t="s">
        <v>557</v>
      </c>
      <c r="C287" s="16">
        <v>10244126.199999999</v>
      </c>
      <c r="D287" s="16">
        <v>7293882</v>
      </c>
      <c r="E287" s="16">
        <v>7208308.5999999996</v>
      </c>
      <c r="F287" s="16">
        <f t="shared" si="34"/>
        <v>70.365285035242934</v>
      </c>
      <c r="G287" s="16">
        <f t="shared" si="33"/>
        <v>98.826778387695327</v>
      </c>
    </row>
    <row r="288" spans="1:7" x14ac:dyDescent="0.2">
      <c r="A288" s="14" t="s">
        <v>558</v>
      </c>
      <c r="B288" s="15" t="s">
        <v>559</v>
      </c>
      <c r="C288" s="16">
        <v>5045242.3</v>
      </c>
      <c r="D288" s="16">
        <v>3165863.2</v>
      </c>
      <c r="E288" s="16">
        <v>3083608.9</v>
      </c>
      <c r="F288" s="16">
        <f t="shared" si="34"/>
        <v>61.119143871444983</v>
      </c>
      <c r="G288" s="16">
        <f t="shared" si="33"/>
        <v>97.401836567038018</v>
      </c>
    </row>
    <row r="289" spans="1:7" x14ac:dyDescent="0.2">
      <c r="A289" s="14" t="s">
        <v>560</v>
      </c>
      <c r="B289" s="15" t="s">
        <v>561</v>
      </c>
      <c r="C289" s="16">
        <v>327221.2</v>
      </c>
      <c r="D289" s="16">
        <v>212825.9</v>
      </c>
      <c r="E289" s="16">
        <v>206155.3</v>
      </c>
      <c r="F289" s="16">
        <f t="shared" si="34"/>
        <v>63.001816508221339</v>
      </c>
      <c r="G289" s="16">
        <f t="shared" si="33"/>
        <v>96.865701026049933</v>
      </c>
    </row>
    <row r="290" spans="1:7" s="12" customFormat="1" x14ac:dyDescent="0.2">
      <c r="A290" s="13" t="s">
        <v>562</v>
      </c>
      <c r="B290" s="10" t="s">
        <v>563</v>
      </c>
      <c r="C290" s="11">
        <f>SUM(C291:C294)</f>
        <v>978640.29999999993</v>
      </c>
      <c r="D290" s="11">
        <f>SUM(D291:D294)</f>
        <v>599923.10000000009</v>
      </c>
      <c r="E290" s="11">
        <f>SUM(E291:E294)</f>
        <v>597514.39999999991</v>
      </c>
      <c r="F290" s="11">
        <f t="shared" si="34"/>
        <v>61.055568629250189</v>
      </c>
      <c r="G290" s="11">
        <f t="shared" si="33"/>
        <v>99.598498540896301</v>
      </c>
    </row>
    <row r="291" spans="1:7" x14ac:dyDescent="0.2">
      <c r="A291" s="14" t="s">
        <v>564</v>
      </c>
      <c r="B291" s="15" t="s">
        <v>565</v>
      </c>
      <c r="C291" s="16">
        <v>360745</v>
      </c>
      <c r="D291" s="16">
        <v>256331.8</v>
      </c>
      <c r="E291" s="16">
        <v>255929.5</v>
      </c>
      <c r="F291" s="16">
        <f t="shared" si="34"/>
        <v>70.944711638414944</v>
      </c>
      <c r="G291" s="16">
        <f t="shared" si="33"/>
        <v>99.843054977962169</v>
      </c>
    </row>
    <row r="292" spans="1:7" x14ac:dyDescent="0.2">
      <c r="A292" s="14" t="s">
        <v>566</v>
      </c>
      <c r="B292" s="15" t="s">
        <v>567</v>
      </c>
      <c r="C292" s="16">
        <v>165911.20000000001</v>
      </c>
      <c r="D292" s="16">
        <v>49108.2</v>
      </c>
      <c r="E292" s="16">
        <v>48803.7</v>
      </c>
      <c r="F292" s="16">
        <f t="shared" si="34"/>
        <v>29.415554826919454</v>
      </c>
      <c r="G292" s="16">
        <f t="shared" si="33"/>
        <v>99.379940620914624</v>
      </c>
    </row>
    <row r="293" spans="1:7" x14ac:dyDescent="0.2">
      <c r="A293" s="14" t="s">
        <v>568</v>
      </c>
      <c r="B293" s="15" t="s">
        <v>569</v>
      </c>
      <c r="C293" s="16">
        <v>408442</v>
      </c>
      <c r="D293" s="16">
        <v>265364.8</v>
      </c>
      <c r="E293" s="16">
        <v>264584.5</v>
      </c>
      <c r="F293" s="16">
        <f t="shared" si="34"/>
        <v>64.778964944839174</v>
      </c>
      <c r="G293" s="16">
        <f t="shared" si="33"/>
        <v>99.705951957456307</v>
      </c>
    </row>
    <row r="294" spans="1:7" ht="24" x14ac:dyDescent="0.2">
      <c r="A294" s="14" t="s">
        <v>570</v>
      </c>
      <c r="B294" s="15" t="s">
        <v>571</v>
      </c>
      <c r="C294" s="16">
        <v>43542.1</v>
      </c>
      <c r="D294" s="16">
        <v>29118.3</v>
      </c>
      <c r="E294" s="16">
        <v>28196.7</v>
      </c>
      <c r="F294" s="16">
        <f t="shared" si="34"/>
        <v>64.757326817034553</v>
      </c>
      <c r="G294" s="16">
        <f t="shared" si="33"/>
        <v>96.834980064083425</v>
      </c>
    </row>
    <row r="295" spans="1:7" s="12" customFormat="1" x14ac:dyDescent="0.2">
      <c r="A295" s="13" t="s">
        <v>572</v>
      </c>
      <c r="B295" s="10" t="s">
        <v>573</v>
      </c>
      <c r="C295" s="11">
        <f>SUM(C296:C298)</f>
        <v>165124.6</v>
      </c>
      <c r="D295" s="11">
        <f>SUM(D296:D298)</f>
        <v>113325.90000000001</v>
      </c>
      <c r="E295" s="11">
        <f>SUM(E296:E298)</f>
        <v>113312.90000000001</v>
      </c>
      <c r="F295" s="11">
        <f t="shared" si="34"/>
        <v>68.62266433953512</v>
      </c>
      <c r="G295" s="11">
        <f t="shared" si="33"/>
        <v>99.98852865937971</v>
      </c>
    </row>
    <row r="296" spans="1:7" s="12" customFormat="1" x14ac:dyDescent="0.2">
      <c r="A296" s="14" t="s">
        <v>574</v>
      </c>
      <c r="B296" s="15" t="s">
        <v>575</v>
      </c>
      <c r="C296" s="16">
        <v>3050</v>
      </c>
      <c r="D296" s="16">
        <v>1473.3</v>
      </c>
      <c r="E296" s="16">
        <v>1473.3</v>
      </c>
      <c r="F296" s="16">
        <f t="shared" si="34"/>
        <v>48.30491803278688</v>
      </c>
      <c r="G296" s="16">
        <f t="shared" si="33"/>
        <v>100</v>
      </c>
    </row>
    <row r="297" spans="1:7" x14ac:dyDescent="0.2">
      <c r="A297" s="14" t="s">
        <v>576</v>
      </c>
      <c r="B297" s="15" t="s">
        <v>577</v>
      </c>
      <c r="C297" s="16">
        <v>143408.1</v>
      </c>
      <c r="D297" s="16">
        <v>98765.6</v>
      </c>
      <c r="E297" s="16">
        <v>98765.6</v>
      </c>
      <c r="F297" s="16">
        <f t="shared" si="34"/>
        <v>68.870307883585383</v>
      </c>
      <c r="G297" s="16">
        <f t="shared" si="33"/>
        <v>100</v>
      </c>
    </row>
    <row r="298" spans="1:7" ht="24" x14ac:dyDescent="0.2">
      <c r="A298" s="14" t="s">
        <v>578</v>
      </c>
      <c r="B298" s="15" t="s">
        <v>579</v>
      </c>
      <c r="C298" s="16">
        <v>18666.5</v>
      </c>
      <c r="D298" s="16">
        <v>13087</v>
      </c>
      <c r="E298" s="16">
        <v>13074</v>
      </c>
      <c r="F298" s="16">
        <f t="shared" si="34"/>
        <v>70.03991107063456</v>
      </c>
      <c r="G298" s="16">
        <f t="shared" si="33"/>
        <v>99.900664781844583</v>
      </c>
    </row>
    <row r="299" spans="1:7" s="12" customFormat="1" ht="24" x14ac:dyDescent="0.2">
      <c r="A299" s="13" t="s">
        <v>580</v>
      </c>
      <c r="B299" s="10" t="s">
        <v>581</v>
      </c>
      <c r="C299" s="11">
        <f>SUM(C300)</f>
        <v>772407.7</v>
      </c>
      <c r="D299" s="11">
        <f>SUM(D300)</f>
        <v>555464.1</v>
      </c>
      <c r="E299" s="11">
        <f>SUM(E300)</f>
        <v>555464.1</v>
      </c>
      <c r="F299" s="11">
        <f t="shared" si="34"/>
        <v>71.913330227029064</v>
      </c>
      <c r="G299" s="11">
        <f t="shared" si="33"/>
        <v>100</v>
      </c>
    </row>
    <row r="300" spans="1:7" ht="24" x14ac:dyDescent="0.2">
      <c r="A300" s="14" t="s">
        <v>582</v>
      </c>
      <c r="B300" s="15" t="s">
        <v>583</v>
      </c>
      <c r="C300" s="16">
        <v>772407.7</v>
      </c>
      <c r="D300" s="16">
        <v>555464.1</v>
      </c>
      <c r="E300" s="16">
        <v>555464.1</v>
      </c>
      <c r="F300" s="16">
        <f t="shared" si="34"/>
        <v>71.913330227029064</v>
      </c>
      <c r="G300" s="16">
        <f t="shared" si="33"/>
        <v>100</v>
      </c>
    </row>
    <row r="301" spans="1:7" s="12" customFormat="1" ht="36" x14ac:dyDescent="0.2">
      <c r="A301" s="13" t="s">
        <v>584</v>
      </c>
      <c r="B301" s="10" t="s">
        <v>585</v>
      </c>
      <c r="C301" s="11">
        <f>SUM(C302:C304)</f>
        <v>5015334.4000000004</v>
      </c>
      <c r="D301" s="11">
        <f>SUM(D302:D304)</f>
        <v>3360502.1999999997</v>
      </c>
      <c r="E301" s="11">
        <f>SUM(E302:E304)</f>
        <v>3360502.1999999997</v>
      </c>
      <c r="F301" s="11">
        <f t="shared" si="34"/>
        <v>67.004549088491473</v>
      </c>
      <c r="G301" s="11">
        <f t="shared" si="33"/>
        <v>100</v>
      </c>
    </row>
    <row r="302" spans="1:7" ht="36" x14ac:dyDescent="0.2">
      <c r="A302" s="14" t="s">
        <v>586</v>
      </c>
      <c r="B302" s="15" t="s">
        <v>587</v>
      </c>
      <c r="C302" s="16">
        <v>3134772.9</v>
      </c>
      <c r="D302" s="16">
        <v>2115275.9</v>
      </c>
      <c r="E302" s="16">
        <v>2115275.9</v>
      </c>
      <c r="F302" s="16">
        <f t="shared" si="34"/>
        <v>67.477803575499834</v>
      </c>
      <c r="G302" s="16">
        <f t="shared" si="33"/>
        <v>100</v>
      </c>
    </row>
    <row r="303" spans="1:7" x14ac:dyDescent="0.2">
      <c r="A303" s="14" t="s">
        <v>588</v>
      </c>
      <c r="B303" s="15" t="s">
        <v>589</v>
      </c>
      <c r="C303" s="16">
        <v>1177605.6000000001</v>
      </c>
      <c r="D303" s="16">
        <v>786749.9</v>
      </c>
      <c r="E303" s="16">
        <v>786749.9</v>
      </c>
      <c r="F303" s="16">
        <f t="shared" si="34"/>
        <v>66.809286572686133</v>
      </c>
      <c r="G303" s="16">
        <f t="shared" si="33"/>
        <v>100</v>
      </c>
    </row>
    <row r="304" spans="1:7" ht="24" x14ac:dyDescent="0.2">
      <c r="A304" s="14" t="s">
        <v>590</v>
      </c>
      <c r="B304" s="15" t="s">
        <v>591</v>
      </c>
      <c r="C304" s="16">
        <v>702955.9</v>
      </c>
      <c r="D304" s="16">
        <v>458476.4</v>
      </c>
      <c r="E304" s="16">
        <v>458476.4</v>
      </c>
      <c r="F304" s="16">
        <f t="shared" si="34"/>
        <v>65.221218002437993</v>
      </c>
      <c r="G304" s="16">
        <f t="shared" si="33"/>
        <v>100</v>
      </c>
    </row>
    <row r="305" spans="1:7" s="12" customFormat="1" x14ac:dyDescent="0.2">
      <c r="A305" s="13" t="s">
        <v>592</v>
      </c>
      <c r="B305" s="10" t="s">
        <v>593</v>
      </c>
      <c r="C305" s="11">
        <f>C301+C299+C295+C290+C284+C275+C272+C263+C260+C255+C247+C241+C238+C229</f>
        <v>68878988.299999997</v>
      </c>
      <c r="D305" s="11">
        <f>D301+D299+D295+D290+D284+D275+D272+D263+D260+D255+D247+D241+D238+D229</f>
        <v>42992358.700000003</v>
      </c>
      <c r="E305" s="11">
        <f>E301+E299+E295+E290+E284+E275+E272+E263+E260+E255+E247+E241+E238+E229</f>
        <v>42263314.000000007</v>
      </c>
      <c r="F305" s="11">
        <f t="shared" si="34"/>
        <v>61.358790311965151</v>
      </c>
      <c r="G305" s="11">
        <f>E305/D305*100</f>
        <v>98.304245865905486</v>
      </c>
    </row>
    <row r="306" spans="1:7" ht="16.5" x14ac:dyDescent="0.2">
      <c r="A306" s="63"/>
      <c r="B306" s="63"/>
      <c r="C306" s="63"/>
      <c r="D306" s="63"/>
      <c r="E306" s="63"/>
      <c r="F306" s="63"/>
      <c r="G306" s="11"/>
    </row>
    <row r="307" spans="1:7" s="12" customFormat="1" ht="24" x14ac:dyDescent="0.2">
      <c r="A307" s="13" t="s">
        <v>594</v>
      </c>
      <c r="B307" s="23"/>
      <c r="C307" s="11">
        <f>C227-C305</f>
        <v>-719150.4999999851</v>
      </c>
      <c r="D307" s="11">
        <f>D227-D305</f>
        <v>-1346849.8999999985</v>
      </c>
      <c r="E307" s="11">
        <f>E227-E305</f>
        <v>-701396.70000000298</v>
      </c>
      <c r="F307" s="16"/>
      <c r="G307" s="11"/>
    </row>
    <row r="308" spans="1:7" s="12" customFormat="1" ht="24" x14ac:dyDescent="0.2">
      <c r="A308" s="13" t="s">
        <v>595</v>
      </c>
      <c r="B308" s="10" t="s">
        <v>596</v>
      </c>
      <c r="C308" s="11">
        <f>C309+C338</f>
        <v>719150.4999999851</v>
      </c>
      <c r="D308" s="11">
        <f>D309+D338</f>
        <v>1346849.8999999985</v>
      </c>
      <c r="E308" s="11">
        <f>E309+E338</f>
        <v>701396.70000000298</v>
      </c>
      <c r="F308" s="16"/>
      <c r="G308" s="11"/>
    </row>
    <row r="309" spans="1:7" s="12" customFormat="1" ht="24" x14ac:dyDescent="0.2">
      <c r="A309" s="13" t="s">
        <v>597</v>
      </c>
      <c r="B309" s="10" t="s">
        <v>598</v>
      </c>
      <c r="C309" s="11">
        <f>C310+C313+C318+C323</f>
        <v>590359.70000000007</v>
      </c>
      <c r="D309" s="11">
        <f>D310+D313+D318+D323</f>
        <v>1221614.3999999999</v>
      </c>
      <c r="E309" s="11">
        <f>E310+E313+E318+E323</f>
        <v>1212814.3999999999</v>
      </c>
      <c r="F309" s="16"/>
      <c r="G309" s="11"/>
    </row>
    <row r="310" spans="1:7" s="20" customFormat="1" ht="36" x14ac:dyDescent="0.2">
      <c r="A310" s="17" t="s">
        <v>599</v>
      </c>
      <c r="B310" s="18" t="s">
        <v>600</v>
      </c>
      <c r="C310" s="19">
        <f>C311</f>
        <v>0</v>
      </c>
      <c r="D310" s="19"/>
      <c r="E310" s="19">
        <f>E311</f>
        <v>0</v>
      </c>
      <c r="F310" s="43"/>
      <c r="G310" s="11"/>
    </row>
    <row r="311" spans="1:7" s="12" customFormat="1" ht="36" x14ac:dyDescent="0.2">
      <c r="A311" s="14" t="s">
        <v>601</v>
      </c>
      <c r="B311" s="15" t="s">
        <v>602</v>
      </c>
      <c r="C311" s="16">
        <f>C312</f>
        <v>0</v>
      </c>
      <c r="D311" s="16"/>
      <c r="E311" s="16">
        <f>E312</f>
        <v>0</v>
      </c>
      <c r="F311" s="16"/>
      <c r="G311" s="11"/>
    </row>
    <row r="312" spans="1:7" s="12" customFormat="1" ht="48" x14ac:dyDescent="0.2">
      <c r="A312" s="14" t="s">
        <v>603</v>
      </c>
      <c r="B312" s="15" t="s">
        <v>604</v>
      </c>
      <c r="C312" s="16"/>
      <c r="D312" s="16"/>
      <c r="E312" s="16">
        <v>0</v>
      </c>
      <c r="F312" s="16"/>
      <c r="G312" s="11"/>
    </row>
    <row r="313" spans="1:7" s="20" customFormat="1" ht="24" x14ac:dyDescent="0.2">
      <c r="A313" s="17" t="s">
        <v>605</v>
      </c>
      <c r="B313" s="18" t="s">
        <v>606</v>
      </c>
      <c r="C313" s="19">
        <f>C315+C317</f>
        <v>1055000</v>
      </c>
      <c r="D313" s="19">
        <f>D315+D317</f>
        <v>1055000</v>
      </c>
      <c r="E313" s="19">
        <f>E315+E317</f>
        <v>1055000</v>
      </c>
      <c r="F313" s="43"/>
      <c r="G313" s="11"/>
    </row>
    <row r="314" spans="1:7" ht="24" x14ac:dyDescent="0.2">
      <c r="A314" s="14" t="s">
        <v>607</v>
      </c>
      <c r="B314" s="15" t="s">
        <v>608</v>
      </c>
      <c r="C314" s="16">
        <f>C315</f>
        <v>24125377.399999999</v>
      </c>
      <c r="D314" s="16">
        <f>D315</f>
        <v>12048188.699999999</v>
      </c>
      <c r="E314" s="16">
        <f>E315</f>
        <v>12048188.699999999</v>
      </c>
      <c r="F314" s="16"/>
      <c r="G314" s="11"/>
    </row>
    <row r="315" spans="1:7" ht="36" x14ac:dyDescent="0.2">
      <c r="A315" s="14" t="s">
        <v>609</v>
      </c>
      <c r="B315" s="15" t="s">
        <v>610</v>
      </c>
      <c r="C315" s="16">
        <v>24125377.399999999</v>
      </c>
      <c r="D315" s="16">
        <v>12048188.699999999</v>
      </c>
      <c r="E315" s="16">
        <v>12048188.699999999</v>
      </c>
      <c r="F315" s="16"/>
      <c r="G315" s="11"/>
    </row>
    <row r="316" spans="1:7" ht="36" x14ac:dyDescent="0.2">
      <c r="A316" s="14" t="s">
        <v>611</v>
      </c>
      <c r="B316" s="15" t="s">
        <v>612</v>
      </c>
      <c r="C316" s="16">
        <f>C317</f>
        <v>-23070377.399999999</v>
      </c>
      <c r="D316" s="16">
        <f>D317</f>
        <v>-10993188.699999999</v>
      </c>
      <c r="E316" s="16">
        <f>E317</f>
        <v>-10993188.699999999</v>
      </c>
      <c r="F316" s="16"/>
      <c r="G316" s="11"/>
    </row>
    <row r="317" spans="1:7" ht="36" x14ac:dyDescent="0.2">
      <c r="A317" s="14" t="s">
        <v>613</v>
      </c>
      <c r="B317" s="15" t="s">
        <v>614</v>
      </c>
      <c r="C317" s="16">
        <v>-23070377.399999999</v>
      </c>
      <c r="D317" s="16">
        <v>-10993188.699999999</v>
      </c>
      <c r="E317" s="16">
        <v>-10993188.699999999</v>
      </c>
      <c r="F317" s="16"/>
      <c r="G317" s="11"/>
    </row>
    <row r="318" spans="1:7" s="20" customFormat="1" ht="24" x14ac:dyDescent="0.2">
      <c r="A318" s="17" t="s">
        <v>615</v>
      </c>
      <c r="B318" s="18" t="s">
        <v>616</v>
      </c>
      <c r="C318" s="19">
        <f>C319+C321</f>
        <v>-816823.39999999991</v>
      </c>
      <c r="D318" s="19">
        <f>D319+D321</f>
        <v>0</v>
      </c>
      <c r="E318" s="19">
        <f>E319+E321</f>
        <v>0</v>
      </c>
      <c r="F318" s="43"/>
      <c r="G318" s="11"/>
    </row>
    <row r="319" spans="1:7" ht="36" x14ac:dyDescent="0.2">
      <c r="A319" s="14" t="s">
        <v>617</v>
      </c>
      <c r="B319" s="15" t="s">
        <v>618</v>
      </c>
      <c r="C319" s="16">
        <f>C320</f>
        <v>2500000</v>
      </c>
      <c r="D319" s="16">
        <f>D320</f>
        <v>1000000</v>
      </c>
      <c r="E319" s="16">
        <f>E320</f>
        <v>1000000</v>
      </c>
      <c r="F319" s="16"/>
      <c r="G319" s="11"/>
    </row>
    <row r="320" spans="1:7" ht="48" x14ac:dyDescent="0.2">
      <c r="A320" s="14" t="s">
        <v>619</v>
      </c>
      <c r="B320" s="15" t="s">
        <v>620</v>
      </c>
      <c r="C320" s="16">
        <v>2500000</v>
      </c>
      <c r="D320" s="16">
        <v>1000000</v>
      </c>
      <c r="E320" s="16">
        <v>1000000</v>
      </c>
      <c r="F320" s="16"/>
      <c r="G320" s="11"/>
    </row>
    <row r="321" spans="1:7" ht="38.25" customHeight="1" x14ac:dyDescent="0.2">
      <c r="A321" s="14" t="s">
        <v>621</v>
      </c>
      <c r="B321" s="15" t="s">
        <v>622</v>
      </c>
      <c r="C321" s="16">
        <v>-3316823.4</v>
      </c>
      <c r="D321" s="16">
        <v>-1000000</v>
      </c>
      <c r="E321" s="16">
        <v>-1000000</v>
      </c>
      <c r="F321" s="16"/>
      <c r="G321" s="11"/>
    </row>
    <row r="322" spans="1:7" ht="48" x14ac:dyDescent="0.2">
      <c r="A322" s="14" t="s">
        <v>623</v>
      </c>
      <c r="B322" s="15" t="s">
        <v>624</v>
      </c>
      <c r="C322" s="16">
        <v>-3316823.4</v>
      </c>
      <c r="D322" s="16">
        <v>-1000000</v>
      </c>
      <c r="E322" s="16">
        <v>-1000000</v>
      </c>
      <c r="F322" s="16"/>
      <c r="G322" s="11"/>
    </row>
    <row r="323" spans="1:7" s="20" customFormat="1" ht="24" x14ac:dyDescent="0.2">
      <c r="A323" s="17" t="s">
        <v>625</v>
      </c>
      <c r="B323" s="18" t="s">
        <v>626</v>
      </c>
      <c r="C323" s="19">
        <f>C324+C327+C334</f>
        <v>352183.1</v>
      </c>
      <c r="D323" s="19">
        <f>D324+D327+D334</f>
        <v>166614.39999999999</v>
      </c>
      <c r="E323" s="19">
        <f>E324+E327+E334</f>
        <v>157814.39999999999</v>
      </c>
      <c r="F323" s="43"/>
      <c r="G323" s="11"/>
    </row>
    <row r="324" spans="1:7" ht="36" x14ac:dyDescent="0.2">
      <c r="A324" s="14" t="s">
        <v>627</v>
      </c>
      <c r="B324" s="15" t="s">
        <v>628</v>
      </c>
      <c r="C324" s="16">
        <f t="shared" ref="C324:E325" si="35">C325</f>
        <v>79922</v>
      </c>
      <c r="D324" s="16">
        <f t="shared" si="35"/>
        <v>79922</v>
      </c>
      <c r="E324" s="16">
        <f t="shared" si="35"/>
        <v>79922</v>
      </c>
      <c r="F324" s="16"/>
      <c r="G324" s="11"/>
    </row>
    <row r="325" spans="1:7" ht="36" x14ac:dyDescent="0.2">
      <c r="A325" s="14" t="s">
        <v>629</v>
      </c>
      <c r="B325" s="15" t="s">
        <v>630</v>
      </c>
      <c r="C325" s="16">
        <f t="shared" si="35"/>
        <v>79922</v>
      </c>
      <c r="D325" s="16">
        <f t="shared" si="35"/>
        <v>79922</v>
      </c>
      <c r="E325" s="16">
        <f t="shared" si="35"/>
        <v>79922</v>
      </c>
      <c r="F325" s="16"/>
      <c r="G325" s="11"/>
    </row>
    <row r="326" spans="1:7" ht="36" x14ac:dyDescent="0.2">
      <c r="A326" s="14" t="s">
        <v>631</v>
      </c>
      <c r="B326" s="15" t="s">
        <v>632</v>
      </c>
      <c r="C326" s="16">
        <v>79922</v>
      </c>
      <c r="D326" s="16">
        <v>79922</v>
      </c>
      <c r="E326" s="16">
        <v>79922</v>
      </c>
      <c r="F326" s="16"/>
      <c r="G326" s="11"/>
    </row>
    <row r="327" spans="1:7" ht="24" x14ac:dyDescent="0.2">
      <c r="A327" s="14" t="s">
        <v>633</v>
      </c>
      <c r="B327" s="15" t="s">
        <v>634</v>
      </c>
      <c r="C327" s="16">
        <f>C328+C331</f>
        <v>272261.09999999998</v>
      </c>
      <c r="D327" s="16">
        <f>D328+D331</f>
        <v>86692.4</v>
      </c>
      <c r="E327" s="16">
        <f>E328+E331</f>
        <v>86692.4</v>
      </c>
      <c r="F327" s="16"/>
      <c r="G327" s="11"/>
    </row>
    <row r="328" spans="1:7" ht="24" x14ac:dyDescent="0.2">
      <c r="A328" s="14" t="s">
        <v>635</v>
      </c>
      <c r="B328" s="15" t="s">
        <v>636</v>
      </c>
      <c r="C328" s="16">
        <f>C329</f>
        <v>-53900</v>
      </c>
      <c r="D328" s="16"/>
      <c r="E328" s="16">
        <f>E329</f>
        <v>0</v>
      </c>
      <c r="F328" s="16"/>
      <c r="G328" s="11"/>
    </row>
    <row r="329" spans="1:7" ht="36" x14ac:dyDescent="0.2">
      <c r="A329" s="14" t="s">
        <v>637</v>
      </c>
      <c r="B329" s="15" t="s">
        <v>638</v>
      </c>
      <c r="C329" s="16">
        <f>C330</f>
        <v>-53900</v>
      </c>
      <c r="D329" s="16"/>
      <c r="E329" s="16">
        <f>E330</f>
        <v>0</v>
      </c>
      <c r="F329" s="16"/>
      <c r="G329" s="11"/>
    </row>
    <row r="330" spans="1:7" ht="48" x14ac:dyDescent="0.2">
      <c r="A330" s="14" t="s">
        <v>639</v>
      </c>
      <c r="B330" s="15" t="s">
        <v>640</v>
      </c>
      <c r="C330" s="16">
        <v>-53900</v>
      </c>
      <c r="D330" s="16"/>
      <c r="E330" s="16"/>
      <c r="F330" s="16"/>
      <c r="G330" s="11"/>
    </row>
    <row r="331" spans="1:7" ht="24" x14ac:dyDescent="0.2">
      <c r="A331" s="14" t="s">
        <v>641</v>
      </c>
      <c r="B331" s="15" t="s">
        <v>642</v>
      </c>
      <c r="C331" s="16">
        <f t="shared" ref="C331:D332" si="36">C332</f>
        <v>326161.09999999998</v>
      </c>
      <c r="D331" s="16">
        <f t="shared" si="36"/>
        <v>86692.4</v>
      </c>
      <c r="E331" s="16">
        <f>E332</f>
        <v>86692.4</v>
      </c>
      <c r="F331" s="16"/>
      <c r="G331" s="11"/>
    </row>
    <row r="332" spans="1:7" ht="36" x14ac:dyDescent="0.2">
      <c r="A332" s="14" t="s">
        <v>643</v>
      </c>
      <c r="B332" s="15" t="s">
        <v>644</v>
      </c>
      <c r="C332" s="16">
        <f t="shared" si="36"/>
        <v>326161.09999999998</v>
      </c>
      <c r="D332" s="16">
        <f t="shared" si="36"/>
        <v>86692.4</v>
      </c>
      <c r="E332" s="16">
        <f>E333</f>
        <v>86692.4</v>
      </c>
      <c r="F332" s="16"/>
      <c r="G332" s="11"/>
    </row>
    <row r="333" spans="1:7" ht="48" x14ac:dyDescent="0.2">
      <c r="A333" s="14" t="s">
        <v>645</v>
      </c>
      <c r="B333" s="15" t="s">
        <v>646</v>
      </c>
      <c r="C333" s="16">
        <v>326161.09999999998</v>
      </c>
      <c r="D333" s="16">
        <v>86692.4</v>
      </c>
      <c r="E333" s="16">
        <v>86692.4</v>
      </c>
      <c r="F333" s="16"/>
      <c r="G333" s="11"/>
    </row>
    <row r="334" spans="1:7" ht="24" x14ac:dyDescent="0.2">
      <c r="A334" s="14" t="s">
        <v>647</v>
      </c>
      <c r="B334" s="15" t="s">
        <v>648</v>
      </c>
      <c r="C334" s="16">
        <f>C335</f>
        <v>0</v>
      </c>
      <c r="D334" s="16">
        <f>D335</f>
        <v>0</v>
      </c>
      <c r="E334" s="16">
        <f>E335</f>
        <v>-8800</v>
      </c>
      <c r="F334" s="16"/>
      <c r="G334" s="11"/>
    </row>
    <row r="335" spans="1:7" ht="84" x14ac:dyDescent="0.2">
      <c r="A335" s="24" t="s">
        <v>649</v>
      </c>
      <c r="B335" s="15" t="s">
        <v>650</v>
      </c>
      <c r="C335" s="16"/>
      <c r="D335" s="16"/>
      <c r="E335" s="16">
        <f>E336</f>
        <v>-8800</v>
      </c>
      <c r="F335" s="16"/>
      <c r="G335" s="11"/>
    </row>
    <row r="336" spans="1:7" ht="108" x14ac:dyDescent="0.2">
      <c r="A336" s="24" t="s">
        <v>651</v>
      </c>
      <c r="B336" s="15" t="s">
        <v>652</v>
      </c>
      <c r="C336" s="16"/>
      <c r="D336" s="16"/>
      <c r="E336" s="16">
        <v>-8800</v>
      </c>
      <c r="F336" s="16"/>
      <c r="G336" s="11"/>
    </row>
    <row r="337" spans="1:7" ht="36" x14ac:dyDescent="0.2">
      <c r="A337" s="14" t="s">
        <v>653</v>
      </c>
      <c r="B337" s="15" t="s">
        <v>654</v>
      </c>
      <c r="C337" s="16">
        <v>0</v>
      </c>
      <c r="D337" s="16"/>
      <c r="E337" s="16">
        <v>0</v>
      </c>
      <c r="F337" s="16"/>
      <c r="G337" s="11"/>
    </row>
    <row r="338" spans="1:7" s="12" customFormat="1" x14ac:dyDescent="0.2">
      <c r="A338" s="13" t="s">
        <v>655</v>
      </c>
      <c r="B338" s="10" t="s">
        <v>598</v>
      </c>
      <c r="C338" s="11">
        <f>-C307-C309</f>
        <v>128790.79999998503</v>
      </c>
      <c r="D338" s="11">
        <f>-D307-D309</f>
        <v>125235.4999999986</v>
      </c>
      <c r="E338" s="11">
        <f>-E307-E309</f>
        <v>-511417.69999999693</v>
      </c>
      <c r="F338" s="16"/>
      <c r="G338" s="11"/>
    </row>
    <row r="339" spans="1:7" s="12" customFormat="1" x14ac:dyDescent="0.2">
      <c r="A339" s="25"/>
      <c r="B339" s="26"/>
      <c r="C339" s="27"/>
      <c r="D339" s="27"/>
      <c r="E339" s="27"/>
      <c r="F339" s="28"/>
      <c r="G339" s="27"/>
    </row>
    <row r="340" spans="1:7" s="38" customFormat="1" x14ac:dyDescent="0.2">
      <c r="A340" s="29"/>
      <c r="B340" s="29"/>
      <c r="C340" s="30"/>
      <c r="D340" s="30"/>
      <c r="E340" s="30"/>
      <c r="G340" s="31"/>
    </row>
    <row r="341" spans="1:7" s="38" customFormat="1" x14ac:dyDescent="0.2">
      <c r="A341" s="32" t="s">
        <v>656</v>
      </c>
      <c r="B341" s="33"/>
      <c r="C341" s="34"/>
      <c r="D341" s="34"/>
      <c r="E341" s="35" t="s">
        <v>657</v>
      </c>
      <c r="F341" s="36"/>
      <c r="G341" s="31"/>
    </row>
    <row r="342" spans="1:7" s="38" customFormat="1" x14ac:dyDescent="0.2">
      <c r="A342" s="32"/>
      <c r="B342" s="32"/>
      <c r="C342" s="34"/>
      <c r="D342" s="34"/>
      <c r="E342" s="35"/>
      <c r="F342" s="36"/>
      <c r="G342" s="31"/>
    </row>
    <row r="343" spans="1:7" s="38" customFormat="1" x14ac:dyDescent="0.2">
      <c r="A343" s="33"/>
      <c r="B343" s="33"/>
      <c r="C343" s="35"/>
      <c r="D343" s="35"/>
      <c r="E343" s="35"/>
      <c r="F343" s="36"/>
      <c r="G343" s="31"/>
    </row>
    <row r="344" spans="1:7" s="38" customFormat="1" x14ac:dyDescent="0.2">
      <c r="A344" s="37" t="s">
        <v>879</v>
      </c>
      <c r="B344" s="33"/>
      <c r="C344" s="35"/>
      <c r="D344" s="35"/>
      <c r="E344" s="35"/>
      <c r="F344" s="36"/>
      <c r="G344" s="31"/>
    </row>
    <row r="345" spans="1:7" s="38" customFormat="1" x14ac:dyDescent="0.2">
      <c r="A345" s="29"/>
      <c r="B345" s="29"/>
      <c r="C345" s="30"/>
      <c r="D345" s="30"/>
      <c r="E345" s="30"/>
      <c r="G345" s="31"/>
    </row>
    <row r="346" spans="1:7" s="38" customFormat="1" x14ac:dyDescent="0.2">
      <c r="A346" s="41"/>
      <c r="B346" s="41"/>
      <c r="C346" s="30"/>
      <c r="D346" s="30"/>
      <c r="E346" s="30"/>
      <c r="G346" s="31"/>
    </row>
  </sheetData>
  <autoFilter ref="A7:G7"/>
  <mergeCells count="5">
    <mergeCell ref="A3:F3"/>
    <mergeCell ref="A4:F4"/>
    <mergeCell ref="A228:F228"/>
    <mergeCell ref="A306:F306"/>
    <mergeCell ref="A346:B346"/>
  </mergeCells>
  <printOptions horizontalCentered="1"/>
  <pageMargins left="0.23622047244094491" right="0.23622047244094491" top="0.51181102362204722" bottom="0.55118110236220474" header="0.31496062992125984" footer="0.31496062992125984"/>
  <pageSetup paperSize="9" scale="82" fitToHeight="0" orientation="portrait"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5"/>
  <sheetViews>
    <sheetView tabSelected="1" topLeftCell="A73" zoomScaleNormal="100" workbookViewId="0">
      <selection activeCell="A361" sqref="A361"/>
    </sheetView>
  </sheetViews>
  <sheetFormatPr defaultRowHeight="15" x14ac:dyDescent="0.2"/>
  <cols>
    <col min="1" max="1" width="53.28515625" style="49" bestFit="1" customWidth="1"/>
    <col min="2" max="2" width="8.7109375" style="50" customWidth="1"/>
    <col min="3" max="3" width="6.85546875" style="50" customWidth="1"/>
    <col min="4" max="4" width="8.7109375" style="50" customWidth="1"/>
    <col min="5" max="5" width="17.7109375" style="51" customWidth="1"/>
    <col min="6" max="6" width="15.85546875" style="51" bestFit="1" customWidth="1"/>
    <col min="7" max="7" width="14.140625" style="48" customWidth="1"/>
    <col min="8" max="8" width="13.5703125" style="48" customWidth="1"/>
    <col min="9" max="9" width="15.5703125" style="48" customWidth="1"/>
    <col min="10" max="256" width="9.140625" style="48"/>
    <col min="257" max="257" width="53.28515625" style="48" bestFit="1" customWidth="1"/>
    <col min="258" max="258" width="7.5703125" style="48" customWidth="1"/>
    <col min="259" max="259" width="6.85546875" style="48" customWidth="1"/>
    <col min="260" max="260" width="8.7109375" style="48" customWidth="1"/>
    <col min="261" max="261" width="17.7109375" style="48" customWidth="1"/>
    <col min="262" max="262" width="15.85546875" style="48" bestFit="1" customWidth="1"/>
    <col min="263" max="263" width="14.140625" style="48" customWidth="1"/>
    <col min="264" max="264" width="13.5703125" style="48" customWidth="1"/>
    <col min="265" max="265" width="15.5703125" style="48" customWidth="1"/>
    <col min="266" max="512" width="9.140625" style="48"/>
    <col min="513" max="513" width="53.28515625" style="48" bestFit="1" customWidth="1"/>
    <col min="514" max="514" width="7.5703125" style="48" customWidth="1"/>
    <col min="515" max="515" width="6.85546875" style="48" customWidth="1"/>
    <col min="516" max="516" width="8.7109375" style="48" customWidth="1"/>
    <col min="517" max="517" width="17.7109375" style="48" customWidth="1"/>
    <col min="518" max="518" width="15.85546875" style="48" bestFit="1" customWidth="1"/>
    <col min="519" max="519" width="14.140625" style="48" customWidth="1"/>
    <col min="520" max="520" width="13.5703125" style="48" customWidth="1"/>
    <col min="521" max="521" width="15.5703125" style="48" customWidth="1"/>
    <col min="522" max="768" width="9.140625" style="48"/>
    <col min="769" max="769" width="53.28515625" style="48" bestFit="1" customWidth="1"/>
    <col min="770" max="770" width="7.5703125" style="48" customWidth="1"/>
    <col min="771" max="771" width="6.85546875" style="48" customWidth="1"/>
    <col min="772" max="772" width="8.7109375" style="48" customWidth="1"/>
    <col min="773" max="773" width="17.7109375" style="48" customWidth="1"/>
    <col min="774" max="774" width="15.85546875" style="48" bestFit="1" customWidth="1"/>
    <col min="775" max="775" width="14.140625" style="48" customWidth="1"/>
    <col min="776" max="776" width="13.5703125" style="48" customWidth="1"/>
    <col min="777" max="777" width="15.5703125" style="48" customWidth="1"/>
    <col min="778" max="1024" width="9.140625" style="48"/>
    <col min="1025" max="1025" width="53.28515625" style="48" bestFit="1" customWidth="1"/>
    <col min="1026" max="1026" width="7.5703125" style="48" customWidth="1"/>
    <col min="1027" max="1027" width="6.85546875" style="48" customWidth="1"/>
    <col min="1028" max="1028" width="8.7109375" style="48" customWidth="1"/>
    <col min="1029" max="1029" width="17.7109375" style="48" customWidth="1"/>
    <col min="1030" max="1030" width="15.85546875" style="48" bestFit="1" customWidth="1"/>
    <col min="1031" max="1031" width="14.140625" style="48" customWidth="1"/>
    <col min="1032" max="1032" width="13.5703125" style="48" customWidth="1"/>
    <col min="1033" max="1033" width="15.5703125" style="48" customWidth="1"/>
    <col min="1034" max="1280" width="9.140625" style="48"/>
    <col min="1281" max="1281" width="53.28515625" style="48" bestFit="1" customWidth="1"/>
    <col min="1282" max="1282" width="7.5703125" style="48" customWidth="1"/>
    <col min="1283" max="1283" width="6.85546875" style="48" customWidth="1"/>
    <col min="1284" max="1284" width="8.7109375" style="48" customWidth="1"/>
    <col min="1285" max="1285" width="17.7109375" style="48" customWidth="1"/>
    <col min="1286" max="1286" width="15.85546875" style="48" bestFit="1" customWidth="1"/>
    <col min="1287" max="1287" width="14.140625" style="48" customWidth="1"/>
    <col min="1288" max="1288" width="13.5703125" style="48" customWidth="1"/>
    <col min="1289" max="1289" width="15.5703125" style="48" customWidth="1"/>
    <col min="1290" max="1536" width="9.140625" style="48"/>
    <col min="1537" max="1537" width="53.28515625" style="48" bestFit="1" customWidth="1"/>
    <col min="1538" max="1538" width="7.5703125" style="48" customWidth="1"/>
    <col min="1539" max="1539" width="6.85546875" style="48" customWidth="1"/>
    <col min="1540" max="1540" width="8.7109375" style="48" customWidth="1"/>
    <col min="1541" max="1541" width="17.7109375" style="48" customWidth="1"/>
    <col min="1542" max="1542" width="15.85546875" style="48" bestFit="1" customWidth="1"/>
    <col min="1543" max="1543" width="14.140625" style="48" customWidth="1"/>
    <col min="1544" max="1544" width="13.5703125" style="48" customWidth="1"/>
    <col min="1545" max="1545" width="15.5703125" style="48" customWidth="1"/>
    <col min="1546" max="1792" width="9.140625" style="48"/>
    <col min="1793" max="1793" width="53.28515625" style="48" bestFit="1" customWidth="1"/>
    <col min="1794" max="1794" width="7.5703125" style="48" customWidth="1"/>
    <col min="1795" max="1795" width="6.85546875" style="48" customWidth="1"/>
    <col min="1796" max="1796" width="8.7109375" style="48" customWidth="1"/>
    <col min="1797" max="1797" width="17.7109375" style="48" customWidth="1"/>
    <col min="1798" max="1798" width="15.85546875" style="48" bestFit="1" customWidth="1"/>
    <col min="1799" max="1799" width="14.140625" style="48" customWidth="1"/>
    <col min="1800" max="1800" width="13.5703125" style="48" customWidth="1"/>
    <col min="1801" max="1801" width="15.5703125" style="48" customWidth="1"/>
    <col min="1802" max="2048" width="9.140625" style="48"/>
    <col min="2049" max="2049" width="53.28515625" style="48" bestFit="1" customWidth="1"/>
    <col min="2050" max="2050" width="7.5703125" style="48" customWidth="1"/>
    <col min="2051" max="2051" width="6.85546875" style="48" customWidth="1"/>
    <col min="2052" max="2052" width="8.7109375" style="48" customWidth="1"/>
    <col min="2053" max="2053" width="17.7109375" style="48" customWidth="1"/>
    <col min="2054" max="2054" width="15.85546875" style="48" bestFit="1" customWidth="1"/>
    <col min="2055" max="2055" width="14.140625" style="48" customWidth="1"/>
    <col min="2056" max="2056" width="13.5703125" style="48" customWidth="1"/>
    <col min="2057" max="2057" width="15.5703125" style="48" customWidth="1"/>
    <col min="2058" max="2304" width="9.140625" style="48"/>
    <col min="2305" max="2305" width="53.28515625" style="48" bestFit="1" customWidth="1"/>
    <col min="2306" max="2306" width="7.5703125" style="48" customWidth="1"/>
    <col min="2307" max="2307" width="6.85546875" style="48" customWidth="1"/>
    <col min="2308" max="2308" width="8.7109375" style="48" customWidth="1"/>
    <col min="2309" max="2309" width="17.7109375" style="48" customWidth="1"/>
    <col min="2310" max="2310" width="15.85546875" style="48" bestFit="1" customWidth="1"/>
    <col min="2311" max="2311" width="14.140625" style="48" customWidth="1"/>
    <col min="2312" max="2312" width="13.5703125" style="48" customWidth="1"/>
    <col min="2313" max="2313" width="15.5703125" style="48" customWidth="1"/>
    <col min="2314" max="2560" width="9.140625" style="48"/>
    <col min="2561" max="2561" width="53.28515625" style="48" bestFit="1" customWidth="1"/>
    <col min="2562" max="2562" width="7.5703125" style="48" customWidth="1"/>
    <col min="2563" max="2563" width="6.85546875" style="48" customWidth="1"/>
    <col min="2564" max="2564" width="8.7109375" style="48" customWidth="1"/>
    <col min="2565" max="2565" width="17.7109375" style="48" customWidth="1"/>
    <col min="2566" max="2566" width="15.85546875" style="48" bestFit="1" customWidth="1"/>
    <col min="2567" max="2567" width="14.140625" style="48" customWidth="1"/>
    <col min="2568" max="2568" width="13.5703125" style="48" customWidth="1"/>
    <col min="2569" max="2569" width="15.5703125" style="48" customWidth="1"/>
    <col min="2570" max="2816" width="9.140625" style="48"/>
    <col min="2817" max="2817" width="53.28515625" style="48" bestFit="1" customWidth="1"/>
    <col min="2818" max="2818" width="7.5703125" style="48" customWidth="1"/>
    <col min="2819" max="2819" width="6.85546875" style="48" customWidth="1"/>
    <col min="2820" max="2820" width="8.7109375" style="48" customWidth="1"/>
    <col min="2821" max="2821" width="17.7109375" style="48" customWidth="1"/>
    <col min="2822" max="2822" width="15.85546875" style="48" bestFit="1" customWidth="1"/>
    <col min="2823" max="2823" width="14.140625" style="48" customWidth="1"/>
    <col min="2824" max="2824" width="13.5703125" style="48" customWidth="1"/>
    <col min="2825" max="2825" width="15.5703125" style="48" customWidth="1"/>
    <col min="2826" max="3072" width="9.140625" style="48"/>
    <col min="3073" max="3073" width="53.28515625" style="48" bestFit="1" customWidth="1"/>
    <col min="3074" max="3074" width="7.5703125" style="48" customWidth="1"/>
    <col min="3075" max="3075" width="6.85546875" style="48" customWidth="1"/>
    <col min="3076" max="3076" width="8.7109375" style="48" customWidth="1"/>
    <col min="3077" max="3077" width="17.7109375" style="48" customWidth="1"/>
    <col min="3078" max="3078" width="15.85546875" style="48" bestFit="1" customWidth="1"/>
    <col min="3079" max="3079" width="14.140625" style="48" customWidth="1"/>
    <col min="3080" max="3080" width="13.5703125" style="48" customWidth="1"/>
    <col min="3081" max="3081" width="15.5703125" style="48" customWidth="1"/>
    <col min="3082" max="3328" width="9.140625" style="48"/>
    <col min="3329" max="3329" width="53.28515625" style="48" bestFit="1" customWidth="1"/>
    <col min="3330" max="3330" width="7.5703125" style="48" customWidth="1"/>
    <col min="3331" max="3331" width="6.85546875" style="48" customWidth="1"/>
    <col min="3332" max="3332" width="8.7109375" style="48" customWidth="1"/>
    <col min="3333" max="3333" width="17.7109375" style="48" customWidth="1"/>
    <col min="3334" max="3334" width="15.85546875" style="48" bestFit="1" customWidth="1"/>
    <col min="3335" max="3335" width="14.140625" style="48" customWidth="1"/>
    <col min="3336" max="3336" width="13.5703125" style="48" customWidth="1"/>
    <col min="3337" max="3337" width="15.5703125" style="48" customWidth="1"/>
    <col min="3338" max="3584" width="9.140625" style="48"/>
    <col min="3585" max="3585" width="53.28515625" style="48" bestFit="1" customWidth="1"/>
    <col min="3586" max="3586" width="7.5703125" style="48" customWidth="1"/>
    <col min="3587" max="3587" width="6.85546875" style="48" customWidth="1"/>
    <col min="3588" max="3588" width="8.7109375" style="48" customWidth="1"/>
    <col min="3589" max="3589" width="17.7109375" style="48" customWidth="1"/>
    <col min="3590" max="3590" width="15.85546875" style="48" bestFit="1" customWidth="1"/>
    <col min="3591" max="3591" width="14.140625" style="48" customWidth="1"/>
    <col min="3592" max="3592" width="13.5703125" style="48" customWidth="1"/>
    <col min="3593" max="3593" width="15.5703125" style="48" customWidth="1"/>
    <col min="3594" max="3840" width="9.140625" style="48"/>
    <col min="3841" max="3841" width="53.28515625" style="48" bestFit="1" customWidth="1"/>
    <col min="3842" max="3842" width="7.5703125" style="48" customWidth="1"/>
    <col min="3843" max="3843" width="6.85546875" style="48" customWidth="1"/>
    <col min="3844" max="3844" width="8.7109375" style="48" customWidth="1"/>
    <col min="3845" max="3845" width="17.7109375" style="48" customWidth="1"/>
    <col min="3846" max="3846" width="15.85546875" style="48" bestFit="1" customWidth="1"/>
    <col min="3847" max="3847" width="14.140625" style="48" customWidth="1"/>
    <col min="3848" max="3848" width="13.5703125" style="48" customWidth="1"/>
    <col min="3849" max="3849" width="15.5703125" style="48" customWidth="1"/>
    <col min="3850" max="4096" width="9.140625" style="48"/>
    <col min="4097" max="4097" width="53.28515625" style="48" bestFit="1" customWidth="1"/>
    <col min="4098" max="4098" width="7.5703125" style="48" customWidth="1"/>
    <col min="4099" max="4099" width="6.85546875" style="48" customWidth="1"/>
    <col min="4100" max="4100" width="8.7109375" style="48" customWidth="1"/>
    <col min="4101" max="4101" width="17.7109375" style="48" customWidth="1"/>
    <col min="4102" max="4102" width="15.85546875" style="48" bestFit="1" customWidth="1"/>
    <col min="4103" max="4103" width="14.140625" style="48" customWidth="1"/>
    <col min="4104" max="4104" width="13.5703125" style="48" customWidth="1"/>
    <col min="4105" max="4105" width="15.5703125" style="48" customWidth="1"/>
    <col min="4106" max="4352" width="9.140625" style="48"/>
    <col min="4353" max="4353" width="53.28515625" style="48" bestFit="1" customWidth="1"/>
    <col min="4354" max="4354" width="7.5703125" style="48" customWidth="1"/>
    <col min="4355" max="4355" width="6.85546875" style="48" customWidth="1"/>
    <col min="4356" max="4356" width="8.7109375" style="48" customWidth="1"/>
    <col min="4357" max="4357" width="17.7109375" style="48" customWidth="1"/>
    <col min="4358" max="4358" width="15.85546875" style="48" bestFit="1" customWidth="1"/>
    <col min="4359" max="4359" width="14.140625" style="48" customWidth="1"/>
    <col min="4360" max="4360" width="13.5703125" style="48" customWidth="1"/>
    <col min="4361" max="4361" width="15.5703125" style="48" customWidth="1"/>
    <col min="4362" max="4608" width="9.140625" style="48"/>
    <col min="4609" max="4609" width="53.28515625" style="48" bestFit="1" customWidth="1"/>
    <col min="4610" max="4610" width="7.5703125" style="48" customWidth="1"/>
    <col min="4611" max="4611" width="6.85546875" style="48" customWidth="1"/>
    <col min="4612" max="4612" width="8.7109375" style="48" customWidth="1"/>
    <col min="4613" max="4613" width="17.7109375" style="48" customWidth="1"/>
    <col min="4614" max="4614" width="15.85546875" style="48" bestFit="1" customWidth="1"/>
    <col min="4615" max="4615" width="14.140625" style="48" customWidth="1"/>
    <col min="4616" max="4616" width="13.5703125" style="48" customWidth="1"/>
    <col min="4617" max="4617" width="15.5703125" style="48" customWidth="1"/>
    <col min="4618" max="4864" width="9.140625" style="48"/>
    <col min="4865" max="4865" width="53.28515625" style="48" bestFit="1" customWidth="1"/>
    <col min="4866" max="4866" width="7.5703125" style="48" customWidth="1"/>
    <col min="4867" max="4867" width="6.85546875" style="48" customWidth="1"/>
    <col min="4868" max="4868" width="8.7109375" style="48" customWidth="1"/>
    <col min="4869" max="4869" width="17.7109375" style="48" customWidth="1"/>
    <col min="4870" max="4870" width="15.85546875" style="48" bestFit="1" customWidth="1"/>
    <col min="4871" max="4871" width="14.140625" style="48" customWidth="1"/>
    <col min="4872" max="4872" width="13.5703125" style="48" customWidth="1"/>
    <col min="4873" max="4873" width="15.5703125" style="48" customWidth="1"/>
    <col min="4874" max="5120" width="9.140625" style="48"/>
    <col min="5121" max="5121" width="53.28515625" style="48" bestFit="1" customWidth="1"/>
    <col min="5122" max="5122" width="7.5703125" style="48" customWidth="1"/>
    <col min="5123" max="5123" width="6.85546875" style="48" customWidth="1"/>
    <col min="5124" max="5124" width="8.7109375" style="48" customWidth="1"/>
    <col min="5125" max="5125" width="17.7109375" style="48" customWidth="1"/>
    <col min="5126" max="5126" width="15.85546875" style="48" bestFit="1" customWidth="1"/>
    <col min="5127" max="5127" width="14.140625" style="48" customWidth="1"/>
    <col min="5128" max="5128" width="13.5703125" style="48" customWidth="1"/>
    <col min="5129" max="5129" width="15.5703125" style="48" customWidth="1"/>
    <col min="5130" max="5376" width="9.140625" style="48"/>
    <col min="5377" max="5377" width="53.28515625" style="48" bestFit="1" customWidth="1"/>
    <col min="5378" max="5378" width="7.5703125" style="48" customWidth="1"/>
    <col min="5379" max="5379" width="6.85546875" style="48" customWidth="1"/>
    <col min="5380" max="5380" width="8.7109375" style="48" customWidth="1"/>
    <col min="5381" max="5381" width="17.7109375" style="48" customWidth="1"/>
    <col min="5382" max="5382" width="15.85546875" style="48" bestFit="1" customWidth="1"/>
    <col min="5383" max="5383" width="14.140625" style="48" customWidth="1"/>
    <col min="5384" max="5384" width="13.5703125" style="48" customWidth="1"/>
    <col min="5385" max="5385" width="15.5703125" style="48" customWidth="1"/>
    <col min="5386" max="5632" width="9.140625" style="48"/>
    <col min="5633" max="5633" width="53.28515625" style="48" bestFit="1" customWidth="1"/>
    <col min="5634" max="5634" width="7.5703125" style="48" customWidth="1"/>
    <col min="5635" max="5635" width="6.85546875" style="48" customWidth="1"/>
    <col min="5636" max="5636" width="8.7109375" style="48" customWidth="1"/>
    <col min="5637" max="5637" width="17.7109375" style="48" customWidth="1"/>
    <col min="5638" max="5638" width="15.85546875" style="48" bestFit="1" customWidth="1"/>
    <col min="5639" max="5639" width="14.140625" style="48" customWidth="1"/>
    <col min="5640" max="5640" width="13.5703125" style="48" customWidth="1"/>
    <col min="5641" max="5641" width="15.5703125" style="48" customWidth="1"/>
    <col min="5642" max="5888" width="9.140625" style="48"/>
    <col min="5889" max="5889" width="53.28515625" style="48" bestFit="1" customWidth="1"/>
    <col min="5890" max="5890" width="7.5703125" style="48" customWidth="1"/>
    <col min="5891" max="5891" width="6.85546875" style="48" customWidth="1"/>
    <col min="5892" max="5892" width="8.7109375" style="48" customWidth="1"/>
    <col min="5893" max="5893" width="17.7109375" style="48" customWidth="1"/>
    <col min="5894" max="5894" width="15.85546875" style="48" bestFit="1" customWidth="1"/>
    <col min="5895" max="5895" width="14.140625" style="48" customWidth="1"/>
    <col min="5896" max="5896" width="13.5703125" style="48" customWidth="1"/>
    <col min="5897" max="5897" width="15.5703125" style="48" customWidth="1"/>
    <col min="5898" max="6144" width="9.140625" style="48"/>
    <col min="6145" max="6145" width="53.28515625" style="48" bestFit="1" customWidth="1"/>
    <col min="6146" max="6146" width="7.5703125" style="48" customWidth="1"/>
    <col min="6147" max="6147" width="6.85546875" style="48" customWidth="1"/>
    <col min="6148" max="6148" width="8.7109375" style="48" customWidth="1"/>
    <col min="6149" max="6149" width="17.7109375" style="48" customWidth="1"/>
    <col min="6150" max="6150" width="15.85546875" style="48" bestFit="1" customWidth="1"/>
    <col min="6151" max="6151" width="14.140625" style="48" customWidth="1"/>
    <col min="6152" max="6152" width="13.5703125" style="48" customWidth="1"/>
    <col min="6153" max="6153" width="15.5703125" style="48" customWidth="1"/>
    <col min="6154" max="6400" width="9.140625" style="48"/>
    <col min="6401" max="6401" width="53.28515625" style="48" bestFit="1" customWidth="1"/>
    <col min="6402" max="6402" width="7.5703125" style="48" customWidth="1"/>
    <col min="6403" max="6403" width="6.85546875" style="48" customWidth="1"/>
    <col min="6404" max="6404" width="8.7109375" style="48" customWidth="1"/>
    <col min="6405" max="6405" width="17.7109375" style="48" customWidth="1"/>
    <col min="6406" max="6406" width="15.85546875" style="48" bestFit="1" customWidth="1"/>
    <col min="6407" max="6407" width="14.140625" style="48" customWidth="1"/>
    <col min="6408" max="6408" width="13.5703125" style="48" customWidth="1"/>
    <col min="6409" max="6409" width="15.5703125" style="48" customWidth="1"/>
    <col min="6410" max="6656" width="9.140625" style="48"/>
    <col min="6657" max="6657" width="53.28515625" style="48" bestFit="1" customWidth="1"/>
    <col min="6658" max="6658" width="7.5703125" style="48" customWidth="1"/>
    <col min="6659" max="6659" width="6.85546875" style="48" customWidth="1"/>
    <col min="6660" max="6660" width="8.7109375" style="48" customWidth="1"/>
    <col min="6661" max="6661" width="17.7109375" style="48" customWidth="1"/>
    <col min="6662" max="6662" width="15.85546875" style="48" bestFit="1" customWidth="1"/>
    <col min="6663" max="6663" width="14.140625" style="48" customWidth="1"/>
    <col min="6664" max="6664" width="13.5703125" style="48" customWidth="1"/>
    <col min="6665" max="6665" width="15.5703125" style="48" customWidth="1"/>
    <col min="6666" max="6912" width="9.140625" style="48"/>
    <col min="6913" max="6913" width="53.28515625" style="48" bestFit="1" customWidth="1"/>
    <col min="6914" max="6914" width="7.5703125" style="48" customWidth="1"/>
    <col min="6915" max="6915" width="6.85546875" style="48" customWidth="1"/>
    <col min="6916" max="6916" width="8.7109375" style="48" customWidth="1"/>
    <col min="6917" max="6917" width="17.7109375" style="48" customWidth="1"/>
    <col min="6918" max="6918" width="15.85546875" style="48" bestFit="1" customWidth="1"/>
    <col min="6919" max="6919" width="14.140625" style="48" customWidth="1"/>
    <col min="6920" max="6920" width="13.5703125" style="48" customWidth="1"/>
    <col min="6921" max="6921" width="15.5703125" style="48" customWidth="1"/>
    <col min="6922" max="7168" width="9.140625" style="48"/>
    <col min="7169" max="7169" width="53.28515625" style="48" bestFit="1" customWidth="1"/>
    <col min="7170" max="7170" width="7.5703125" style="48" customWidth="1"/>
    <col min="7171" max="7171" width="6.85546875" style="48" customWidth="1"/>
    <col min="7172" max="7172" width="8.7109375" style="48" customWidth="1"/>
    <col min="7173" max="7173" width="17.7109375" style="48" customWidth="1"/>
    <col min="7174" max="7174" width="15.85546875" style="48" bestFit="1" customWidth="1"/>
    <col min="7175" max="7175" width="14.140625" style="48" customWidth="1"/>
    <col min="7176" max="7176" width="13.5703125" style="48" customWidth="1"/>
    <col min="7177" max="7177" width="15.5703125" style="48" customWidth="1"/>
    <col min="7178" max="7424" width="9.140625" style="48"/>
    <col min="7425" max="7425" width="53.28515625" style="48" bestFit="1" customWidth="1"/>
    <col min="7426" max="7426" width="7.5703125" style="48" customWidth="1"/>
    <col min="7427" max="7427" width="6.85546875" style="48" customWidth="1"/>
    <col min="7428" max="7428" width="8.7109375" style="48" customWidth="1"/>
    <col min="7429" max="7429" width="17.7109375" style="48" customWidth="1"/>
    <col min="7430" max="7430" width="15.85546875" style="48" bestFit="1" customWidth="1"/>
    <col min="7431" max="7431" width="14.140625" style="48" customWidth="1"/>
    <col min="7432" max="7432" width="13.5703125" style="48" customWidth="1"/>
    <col min="7433" max="7433" width="15.5703125" style="48" customWidth="1"/>
    <col min="7434" max="7680" width="9.140625" style="48"/>
    <col min="7681" max="7681" width="53.28515625" style="48" bestFit="1" customWidth="1"/>
    <col min="7682" max="7682" width="7.5703125" style="48" customWidth="1"/>
    <col min="7683" max="7683" width="6.85546875" style="48" customWidth="1"/>
    <col min="7684" max="7684" width="8.7109375" style="48" customWidth="1"/>
    <col min="7685" max="7685" width="17.7109375" style="48" customWidth="1"/>
    <col min="7686" max="7686" width="15.85546875" style="48" bestFit="1" customWidth="1"/>
    <col min="7687" max="7687" width="14.140625" style="48" customWidth="1"/>
    <col min="7688" max="7688" width="13.5703125" style="48" customWidth="1"/>
    <col min="7689" max="7689" width="15.5703125" style="48" customWidth="1"/>
    <col min="7690" max="7936" width="9.140625" style="48"/>
    <col min="7937" max="7937" width="53.28515625" style="48" bestFit="1" customWidth="1"/>
    <col min="7938" max="7938" width="7.5703125" style="48" customWidth="1"/>
    <col min="7939" max="7939" width="6.85546875" style="48" customWidth="1"/>
    <col min="7940" max="7940" width="8.7109375" style="48" customWidth="1"/>
    <col min="7941" max="7941" width="17.7109375" style="48" customWidth="1"/>
    <col min="7942" max="7942" width="15.85546875" style="48" bestFit="1" customWidth="1"/>
    <col min="7943" max="7943" width="14.140625" style="48" customWidth="1"/>
    <col min="7944" max="7944" width="13.5703125" style="48" customWidth="1"/>
    <col min="7945" max="7945" width="15.5703125" style="48" customWidth="1"/>
    <col min="7946" max="8192" width="9.140625" style="48"/>
    <col min="8193" max="8193" width="53.28515625" style="48" bestFit="1" customWidth="1"/>
    <col min="8194" max="8194" width="7.5703125" style="48" customWidth="1"/>
    <col min="8195" max="8195" width="6.85546875" style="48" customWidth="1"/>
    <col min="8196" max="8196" width="8.7109375" style="48" customWidth="1"/>
    <col min="8197" max="8197" width="17.7109375" style="48" customWidth="1"/>
    <col min="8198" max="8198" width="15.85546875" style="48" bestFit="1" customWidth="1"/>
    <col min="8199" max="8199" width="14.140625" style="48" customWidth="1"/>
    <col min="8200" max="8200" width="13.5703125" style="48" customWidth="1"/>
    <col min="8201" max="8201" width="15.5703125" style="48" customWidth="1"/>
    <col min="8202" max="8448" width="9.140625" style="48"/>
    <col min="8449" max="8449" width="53.28515625" style="48" bestFit="1" customWidth="1"/>
    <col min="8450" max="8450" width="7.5703125" style="48" customWidth="1"/>
    <col min="8451" max="8451" width="6.85546875" style="48" customWidth="1"/>
    <col min="8452" max="8452" width="8.7109375" style="48" customWidth="1"/>
    <col min="8453" max="8453" width="17.7109375" style="48" customWidth="1"/>
    <col min="8454" max="8454" width="15.85546875" style="48" bestFit="1" customWidth="1"/>
    <col min="8455" max="8455" width="14.140625" style="48" customWidth="1"/>
    <col min="8456" max="8456" width="13.5703125" style="48" customWidth="1"/>
    <col min="8457" max="8457" width="15.5703125" style="48" customWidth="1"/>
    <col min="8458" max="8704" width="9.140625" style="48"/>
    <col min="8705" max="8705" width="53.28515625" style="48" bestFit="1" customWidth="1"/>
    <col min="8706" max="8706" width="7.5703125" style="48" customWidth="1"/>
    <col min="8707" max="8707" width="6.85546875" style="48" customWidth="1"/>
    <col min="8708" max="8708" width="8.7109375" style="48" customWidth="1"/>
    <col min="8709" max="8709" width="17.7109375" style="48" customWidth="1"/>
    <col min="8710" max="8710" width="15.85546875" style="48" bestFit="1" customWidth="1"/>
    <col min="8711" max="8711" width="14.140625" style="48" customWidth="1"/>
    <col min="8712" max="8712" width="13.5703125" style="48" customWidth="1"/>
    <col min="8713" max="8713" width="15.5703125" style="48" customWidth="1"/>
    <col min="8714" max="8960" width="9.140625" style="48"/>
    <col min="8961" max="8961" width="53.28515625" style="48" bestFit="1" customWidth="1"/>
    <col min="8962" max="8962" width="7.5703125" style="48" customWidth="1"/>
    <col min="8963" max="8963" width="6.85546875" style="48" customWidth="1"/>
    <col min="8964" max="8964" width="8.7109375" style="48" customWidth="1"/>
    <col min="8965" max="8965" width="17.7109375" style="48" customWidth="1"/>
    <col min="8966" max="8966" width="15.85546875" style="48" bestFit="1" customWidth="1"/>
    <col min="8967" max="8967" width="14.140625" style="48" customWidth="1"/>
    <col min="8968" max="8968" width="13.5703125" style="48" customWidth="1"/>
    <col min="8969" max="8969" width="15.5703125" style="48" customWidth="1"/>
    <col min="8970" max="9216" width="9.140625" style="48"/>
    <col min="9217" max="9217" width="53.28515625" style="48" bestFit="1" customWidth="1"/>
    <col min="9218" max="9218" width="7.5703125" style="48" customWidth="1"/>
    <col min="9219" max="9219" width="6.85546875" style="48" customWidth="1"/>
    <col min="9220" max="9220" width="8.7109375" style="48" customWidth="1"/>
    <col min="9221" max="9221" width="17.7109375" style="48" customWidth="1"/>
    <col min="9222" max="9222" width="15.85546875" style="48" bestFit="1" customWidth="1"/>
    <col min="9223" max="9223" width="14.140625" style="48" customWidth="1"/>
    <col min="9224" max="9224" width="13.5703125" style="48" customWidth="1"/>
    <col min="9225" max="9225" width="15.5703125" style="48" customWidth="1"/>
    <col min="9226" max="9472" width="9.140625" style="48"/>
    <col min="9473" max="9473" width="53.28515625" style="48" bestFit="1" customWidth="1"/>
    <col min="9474" max="9474" width="7.5703125" style="48" customWidth="1"/>
    <col min="9475" max="9475" width="6.85546875" style="48" customWidth="1"/>
    <col min="9476" max="9476" width="8.7109375" style="48" customWidth="1"/>
    <col min="9477" max="9477" width="17.7109375" style="48" customWidth="1"/>
    <col min="9478" max="9478" width="15.85546875" style="48" bestFit="1" customWidth="1"/>
    <col min="9479" max="9479" width="14.140625" style="48" customWidth="1"/>
    <col min="9480" max="9480" width="13.5703125" style="48" customWidth="1"/>
    <col min="9481" max="9481" width="15.5703125" style="48" customWidth="1"/>
    <col min="9482" max="9728" width="9.140625" style="48"/>
    <col min="9729" max="9729" width="53.28515625" style="48" bestFit="1" customWidth="1"/>
    <col min="9730" max="9730" width="7.5703125" style="48" customWidth="1"/>
    <col min="9731" max="9731" width="6.85546875" style="48" customWidth="1"/>
    <col min="9732" max="9732" width="8.7109375" style="48" customWidth="1"/>
    <col min="9733" max="9733" width="17.7109375" style="48" customWidth="1"/>
    <col min="9734" max="9734" width="15.85546875" style="48" bestFit="1" customWidth="1"/>
    <col min="9735" max="9735" width="14.140625" style="48" customWidth="1"/>
    <col min="9736" max="9736" width="13.5703125" style="48" customWidth="1"/>
    <col min="9737" max="9737" width="15.5703125" style="48" customWidth="1"/>
    <col min="9738" max="9984" width="9.140625" style="48"/>
    <col min="9985" max="9985" width="53.28515625" style="48" bestFit="1" customWidth="1"/>
    <col min="9986" max="9986" width="7.5703125" style="48" customWidth="1"/>
    <col min="9987" max="9987" width="6.85546875" style="48" customWidth="1"/>
    <col min="9988" max="9988" width="8.7109375" style="48" customWidth="1"/>
    <col min="9989" max="9989" width="17.7109375" style="48" customWidth="1"/>
    <col min="9990" max="9990" width="15.85546875" style="48" bestFit="1" customWidth="1"/>
    <col min="9991" max="9991" width="14.140625" style="48" customWidth="1"/>
    <col min="9992" max="9992" width="13.5703125" style="48" customWidth="1"/>
    <col min="9993" max="9993" width="15.5703125" style="48" customWidth="1"/>
    <col min="9994" max="10240" width="9.140625" style="48"/>
    <col min="10241" max="10241" width="53.28515625" style="48" bestFit="1" customWidth="1"/>
    <col min="10242" max="10242" width="7.5703125" style="48" customWidth="1"/>
    <col min="10243" max="10243" width="6.85546875" style="48" customWidth="1"/>
    <col min="10244" max="10244" width="8.7109375" style="48" customWidth="1"/>
    <col min="10245" max="10245" width="17.7109375" style="48" customWidth="1"/>
    <col min="10246" max="10246" width="15.85546875" style="48" bestFit="1" customWidth="1"/>
    <col min="10247" max="10247" width="14.140625" style="48" customWidth="1"/>
    <col min="10248" max="10248" width="13.5703125" style="48" customWidth="1"/>
    <col min="10249" max="10249" width="15.5703125" style="48" customWidth="1"/>
    <col min="10250" max="10496" width="9.140625" style="48"/>
    <col min="10497" max="10497" width="53.28515625" style="48" bestFit="1" customWidth="1"/>
    <col min="10498" max="10498" width="7.5703125" style="48" customWidth="1"/>
    <col min="10499" max="10499" width="6.85546875" style="48" customWidth="1"/>
    <col min="10500" max="10500" width="8.7109375" style="48" customWidth="1"/>
    <col min="10501" max="10501" width="17.7109375" style="48" customWidth="1"/>
    <col min="10502" max="10502" width="15.85546875" style="48" bestFit="1" customWidth="1"/>
    <col min="10503" max="10503" width="14.140625" style="48" customWidth="1"/>
    <col min="10504" max="10504" width="13.5703125" style="48" customWidth="1"/>
    <col min="10505" max="10505" width="15.5703125" style="48" customWidth="1"/>
    <col min="10506" max="10752" width="9.140625" style="48"/>
    <col min="10753" max="10753" width="53.28515625" style="48" bestFit="1" customWidth="1"/>
    <col min="10754" max="10754" width="7.5703125" style="48" customWidth="1"/>
    <col min="10755" max="10755" width="6.85546875" style="48" customWidth="1"/>
    <col min="10756" max="10756" width="8.7109375" style="48" customWidth="1"/>
    <col min="10757" max="10757" width="17.7109375" style="48" customWidth="1"/>
    <col min="10758" max="10758" width="15.85546875" style="48" bestFit="1" customWidth="1"/>
    <col min="10759" max="10759" width="14.140625" style="48" customWidth="1"/>
    <col min="10760" max="10760" width="13.5703125" style="48" customWidth="1"/>
    <col min="10761" max="10761" width="15.5703125" style="48" customWidth="1"/>
    <col min="10762" max="11008" width="9.140625" style="48"/>
    <col min="11009" max="11009" width="53.28515625" style="48" bestFit="1" customWidth="1"/>
    <col min="11010" max="11010" width="7.5703125" style="48" customWidth="1"/>
    <col min="11011" max="11011" width="6.85546875" style="48" customWidth="1"/>
    <col min="11012" max="11012" width="8.7109375" style="48" customWidth="1"/>
    <col min="11013" max="11013" width="17.7109375" style="48" customWidth="1"/>
    <col min="11014" max="11014" width="15.85546875" style="48" bestFit="1" customWidth="1"/>
    <col min="11015" max="11015" width="14.140625" style="48" customWidth="1"/>
    <col min="11016" max="11016" width="13.5703125" style="48" customWidth="1"/>
    <col min="11017" max="11017" width="15.5703125" style="48" customWidth="1"/>
    <col min="11018" max="11264" width="9.140625" style="48"/>
    <col min="11265" max="11265" width="53.28515625" style="48" bestFit="1" customWidth="1"/>
    <col min="11266" max="11266" width="7.5703125" style="48" customWidth="1"/>
    <col min="11267" max="11267" width="6.85546875" style="48" customWidth="1"/>
    <col min="11268" max="11268" width="8.7109375" style="48" customWidth="1"/>
    <col min="11269" max="11269" width="17.7109375" style="48" customWidth="1"/>
    <col min="11270" max="11270" width="15.85546875" style="48" bestFit="1" customWidth="1"/>
    <col min="11271" max="11271" width="14.140625" style="48" customWidth="1"/>
    <col min="11272" max="11272" width="13.5703125" style="48" customWidth="1"/>
    <col min="11273" max="11273" width="15.5703125" style="48" customWidth="1"/>
    <col min="11274" max="11520" width="9.140625" style="48"/>
    <col min="11521" max="11521" width="53.28515625" style="48" bestFit="1" customWidth="1"/>
    <col min="11522" max="11522" width="7.5703125" style="48" customWidth="1"/>
    <col min="11523" max="11523" width="6.85546875" style="48" customWidth="1"/>
    <col min="11524" max="11524" width="8.7109375" style="48" customWidth="1"/>
    <col min="11525" max="11525" width="17.7109375" style="48" customWidth="1"/>
    <col min="11526" max="11526" width="15.85546875" style="48" bestFit="1" customWidth="1"/>
    <col min="11527" max="11527" width="14.140625" style="48" customWidth="1"/>
    <col min="11528" max="11528" width="13.5703125" style="48" customWidth="1"/>
    <col min="11529" max="11529" width="15.5703125" style="48" customWidth="1"/>
    <col min="11530" max="11776" width="9.140625" style="48"/>
    <col min="11777" max="11777" width="53.28515625" style="48" bestFit="1" customWidth="1"/>
    <col min="11778" max="11778" width="7.5703125" style="48" customWidth="1"/>
    <col min="11779" max="11779" width="6.85546875" style="48" customWidth="1"/>
    <col min="11780" max="11780" width="8.7109375" style="48" customWidth="1"/>
    <col min="11781" max="11781" width="17.7109375" style="48" customWidth="1"/>
    <col min="11782" max="11782" width="15.85546875" style="48" bestFit="1" customWidth="1"/>
    <col min="11783" max="11783" width="14.140625" style="48" customWidth="1"/>
    <col min="11784" max="11784" width="13.5703125" style="48" customWidth="1"/>
    <col min="11785" max="11785" width="15.5703125" style="48" customWidth="1"/>
    <col min="11786" max="12032" width="9.140625" style="48"/>
    <col min="12033" max="12033" width="53.28515625" style="48" bestFit="1" customWidth="1"/>
    <col min="12034" max="12034" width="7.5703125" style="48" customWidth="1"/>
    <col min="12035" max="12035" width="6.85546875" style="48" customWidth="1"/>
    <col min="12036" max="12036" width="8.7109375" style="48" customWidth="1"/>
    <col min="12037" max="12037" width="17.7109375" style="48" customWidth="1"/>
    <col min="12038" max="12038" width="15.85546875" style="48" bestFit="1" customWidth="1"/>
    <col min="12039" max="12039" width="14.140625" style="48" customWidth="1"/>
    <col min="12040" max="12040" width="13.5703125" style="48" customWidth="1"/>
    <col min="12041" max="12041" width="15.5703125" style="48" customWidth="1"/>
    <col min="12042" max="12288" width="9.140625" style="48"/>
    <col min="12289" max="12289" width="53.28515625" style="48" bestFit="1" customWidth="1"/>
    <col min="12290" max="12290" width="7.5703125" style="48" customWidth="1"/>
    <col min="12291" max="12291" width="6.85546875" style="48" customWidth="1"/>
    <col min="12292" max="12292" width="8.7109375" style="48" customWidth="1"/>
    <col min="12293" max="12293" width="17.7109375" style="48" customWidth="1"/>
    <col min="12294" max="12294" width="15.85546875" style="48" bestFit="1" customWidth="1"/>
    <col min="12295" max="12295" width="14.140625" style="48" customWidth="1"/>
    <col min="12296" max="12296" width="13.5703125" style="48" customWidth="1"/>
    <col min="12297" max="12297" width="15.5703125" style="48" customWidth="1"/>
    <col min="12298" max="12544" width="9.140625" style="48"/>
    <col min="12545" max="12545" width="53.28515625" style="48" bestFit="1" customWidth="1"/>
    <col min="12546" max="12546" width="7.5703125" style="48" customWidth="1"/>
    <col min="12547" max="12547" width="6.85546875" style="48" customWidth="1"/>
    <col min="12548" max="12548" width="8.7109375" style="48" customWidth="1"/>
    <col min="12549" max="12549" width="17.7109375" style="48" customWidth="1"/>
    <col min="12550" max="12550" width="15.85546875" style="48" bestFit="1" customWidth="1"/>
    <col min="12551" max="12551" width="14.140625" style="48" customWidth="1"/>
    <col min="12552" max="12552" width="13.5703125" style="48" customWidth="1"/>
    <col min="12553" max="12553" width="15.5703125" style="48" customWidth="1"/>
    <col min="12554" max="12800" width="9.140625" style="48"/>
    <col min="12801" max="12801" width="53.28515625" style="48" bestFit="1" customWidth="1"/>
    <col min="12802" max="12802" width="7.5703125" style="48" customWidth="1"/>
    <col min="12803" max="12803" width="6.85546875" style="48" customWidth="1"/>
    <col min="12804" max="12804" width="8.7109375" style="48" customWidth="1"/>
    <col min="12805" max="12805" width="17.7109375" style="48" customWidth="1"/>
    <col min="12806" max="12806" width="15.85546875" style="48" bestFit="1" customWidth="1"/>
    <col min="12807" max="12807" width="14.140625" style="48" customWidth="1"/>
    <col min="12808" max="12808" width="13.5703125" style="48" customWidth="1"/>
    <col min="12809" max="12809" width="15.5703125" style="48" customWidth="1"/>
    <col min="12810" max="13056" width="9.140625" style="48"/>
    <col min="13057" max="13057" width="53.28515625" style="48" bestFit="1" customWidth="1"/>
    <col min="13058" max="13058" width="7.5703125" style="48" customWidth="1"/>
    <col min="13059" max="13059" width="6.85546875" style="48" customWidth="1"/>
    <col min="13060" max="13060" width="8.7109375" style="48" customWidth="1"/>
    <col min="13061" max="13061" width="17.7109375" style="48" customWidth="1"/>
    <col min="13062" max="13062" width="15.85546875" style="48" bestFit="1" customWidth="1"/>
    <col min="13063" max="13063" width="14.140625" style="48" customWidth="1"/>
    <col min="13064" max="13064" width="13.5703125" style="48" customWidth="1"/>
    <col min="13065" max="13065" width="15.5703125" style="48" customWidth="1"/>
    <col min="13066" max="13312" width="9.140625" style="48"/>
    <col min="13313" max="13313" width="53.28515625" style="48" bestFit="1" customWidth="1"/>
    <col min="13314" max="13314" width="7.5703125" style="48" customWidth="1"/>
    <col min="13315" max="13315" width="6.85546875" style="48" customWidth="1"/>
    <col min="13316" max="13316" width="8.7109375" style="48" customWidth="1"/>
    <col min="13317" max="13317" width="17.7109375" style="48" customWidth="1"/>
    <col min="13318" max="13318" width="15.85546875" style="48" bestFit="1" customWidth="1"/>
    <col min="13319" max="13319" width="14.140625" style="48" customWidth="1"/>
    <col min="13320" max="13320" width="13.5703125" style="48" customWidth="1"/>
    <col min="13321" max="13321" width="15.5703125" style="48" customWidth="1"/>
    <col min="13322" max="13568" width="9.140625" style="48"/>
    <col min="13569" max="13569" width="53.28515625" style="48" bestFit="1" customWidth="1"/>
    <col min="13570" max="13570" width="7.5703125" style="48" customWidth="1"/>
    <col min="13571" max="13571" width="6.85546875" style="48" customWidth="1"/>
    <col min="13572" max="13572" width="8.7109375" style="48" customWidth="1"/>
    <col min="13573" max="13573" width="17.7109375" style="48" customWidth="1"/>
    <col min="13574" max="13574" width="15.85546875" style="48" bestFit="1" customWidth="1"/>
    <col min="13575" max="13575" width="14.140625" style="48" customWidth="1"/>
    <col min="13576" max="13576" width="13.5703125" style="48" customWidth="1"/>
    <col min="13577" max="13577" width="15.5703125" style="48" customWidth="1"/>
    <col min="13578" max="13824" width="9.140625" style="48"/>
    <col min="13825" max="13825" width="53.28515625" style="48" bestFit="1" customWidth="1"/>
    <col min="13826" max="13826" width="7.5703125" style="48" customWidth="1"/>
    <col min="13827" max="13827" width="6.85546875" style="48" customWidth="1"/>
    <col min="13828" max="13828" width="8.7109375" style="48" customWidth="1"/>
    <col min="13829" max="13829" width="17.7109375" style="48" customWidth="1"/>
    <col min="13830" max="13830" width="15.85546875" style="48" bestFit="1" customWidth="1"/>
    <col min="13831" max="13831" width="14.140625" style="48" customWidth="1"/>
    <col min="13832" max="13832" width="13.5703125" style="48" customWidth="1"/>
    <col min="13833" max="13833" width="15.5703125" style="48" customWidth="1"/>
    <col min="13834" max="14080" width="9.140625" style="48"/>
    <col min="14081" max="14081" width="53.28515625" style="48" bestFit="1" customWidth="1"/>
    <col min="14082" max="14082" width="7.5703125" style="48" customWidth="1"/>
    <col min="14083" max="14083" width="6.85546875" style="48" customWidth="1"/>
    <col min="14084" max="14084" width="8.7109375" style="48" customWidth="1"/>
    <col min="14085" max="14085" width="17.7109375" style="48" customWidth="1"/>
    <col min="14086" max="14086" width="15.85546875" style="48" bestFit="1" customWidth="1"/>
    <col min="14087" max="14087" width="14.140625" style="48" customWidth="1"/>
    <col min="14088" max="14088" width="13.5703125" style="48" customWidth="1"/>
    <col min="14089" max="14089" width="15.5703125" style="48" customWidth="1"/>
    <col min="14090" max="14336" width="9.140625" style="48"/>
    <col min="14337" max="14337" width="53.28515625" style="48" bestFit="1" customWidth="1"/>
    <col min="14338" max="14338" width="7.5703125" style="48" customWidth="1"/>
    <col min="14339" max="14339" width="6.85546875" style="48" customWidth="1"/>
    <col min="14340" max="14340" width="8.7109375" style="48" customWidth="1"/>
    <col min="14341" max="14341" width="17.7109375" style="48" customWidth="1"/>
    <col min="14342" max="14342" width="15.85546875" style="48" bestFit="1" customWidth="1"/>
    <col min="14343" max="14343" width="14.140625" style="48" customWidth="1"/>
    <col min="14344" max="14344" width="13.5703125" style="48" customWidth="1"/>
    <col min="14345" max="14345" width="15.5703125" style="48" customWidth="1"/>
    <col min="14346" max="14592" width="9.140625" style="48"/>
    <col min="14593" max="14593" width="53.28515625" style="48" bestFit="1" customWidth="1"/>
    <col min="14594" max="14594" width="7.5703125" style="48" customWidth="1"/>
    <col min="14595" max="14595" width="6.85546875" style="48" customWidth="1"/>
    <col min="14596" max="14596" width="8.7109375" style="48" customWidth="1"/>
    <col min="14597" max="14597" width="17.7109375" style="48" customWidth="1"/>
    <col min="14598" max="14598" width="15.85546875" style="48" bestFit="1" customWidth="1"/>
    <col min="14599" max="14599" width="14.140625" style="48" customWidth="1"/>
    <col min="14600" max="14600" width="13.5703125" style="48" customWidth="1"/>
    <col min="14601" max="14601" width="15.5703125" style="48" customWidth="1"/>
    <col min="14602" max="14848" width="9.140625" style="48"/>
    <col min="14849" max="14849" width="53.28515625" style="48" bestFit="1" customWidth="1"/>
    <col min="14850" max="14850" width="7.5703125" style="48" customWidth="1"/>
    <col min="14851" max="14851" width="6.85546875" style="48" customWidth="1"/>
    <col min="14852" max="14852" width="8.7109375" style="48" customWidth="1"/>
    <col min="14853" max="14853" width="17.7109375" style="48" customWidth="1"/>
    <col min="14854" max="14854" width="15.85546875" style="48" bestFit="1" customWidth="1"/>
    <col min="14855" max="14855" width="14.140625" style="48" customWidth="1"/>
    <col min="14856" max="14856" width="13.5703125" style="48" customWidth="1"/>
    <col min="14857" max="14857" width="15.5703125" style="48" customWidth="1"/>
    <col min="14858" max="15104" width="9.140625" style="48"/>
    <col min="15105" max="15105" width="53.28515625" style="48" bestFit="1" customWidth="1"/>
    <col min="15106" max="15106" width="7.5703125" style="48" customWidth="1"/>
    <col min="15107" max="15107" width="6.85546875" style="48" customWidth="1"/>
    <col min="15108" max="15108" width="8.7109375" style="48" customWidth="1"/>
    <col min="15109" max="15109" width="17.7109375" style="48" customWidth="1"/>
    <col min="15110" max="15110" width="15.85546875" style="48" bestFit="1" customWidth="1"/>
    <col min="15111" max="15111" width="14.140625" style="48" customWidth="1"/>
    <col min="15112" max="15112" width="13.5703125" style="48" customWidth="1"/>
    <col min="15113" max="15113" width="15.5703125" style="48" customWidth="1"/>
    <col min="15114" max="15360" width="9.140625" style="48"/>
    <col min="15361" max="15361" width="53.28515625" style="48" bestFit="1" customWidth="1"/>
    <col min="15362" max="15362" width="7.5703125" style="48" customWidth="1"/>
    <col min="15363" max="15363" width="6.85546875" style="48" customWidth="1"/>
    <col min="15364" max="15364" width="8.7109375" style="48" customWidth="1"/>
    <col min="15365" max="15365" width="17.7109375" style="48" customWidth="1"/>
    <col min="15366" max="15366" width="15.85546875" style="48" bestFit="1" customWidth="1"/>
    <col min="15367" max="15367" width="14.140625" style="48" customWidth="1"/>
    <col min="15368" max="15368" width="13.5703125" style="48" customWidth="1"/>
    <col min="15369" max="15369" width="15.5703125" style="48" customWidth="1"/>
    <col min="15370" max="15616" width="9.140625" style="48"/>
    <col min="15617" max="15617" width="53.28515625" style="48" bestFit="1" customWidth="1"/>
    <col min="15618" max="15618" width="7.5703125" style="48" customWidth="1"/>
    <col min="15619" max="15619" width="6.85546875" style="48" customWidth="1"/>
    <col min="15620" max="15620" width="8.7109375" style="48" customWidth="1"/>
    <col min="15621" max="15621" width="17.7109375" style="48" customWidth="1"/>
    <col min="15622" max="15622" width="15.85546875" style="48" bestFit="1" customWidth="1"/>
    <col min="15623" max="15623" width="14.140625" style="48" customWidth="1"/>
    <col min="15624" max="15624" width="13.5703125" style="48" customWidth="1"/>
    <col min="15625" max="15625" width="15.5703125" style="48" customWidth="1"/>
    <col min="15626" max="15872" width="9.140625" style="48"/>
    <col min="15873" max="15873" width="53.28515625" style="48" bestFit="1" customWidth="1"/>
    <col min="15874" max="15874" width="7.5703125" style="48" customWidth="1"/>
    <col min="15875" max="15875" width="6.85546875" style="48" customWidth="1"/>
    <col min="15876" max="15876" width="8.7109375" style="48" customWidth="1"/>
    <col min="15877" max="15877" width="17.7109375" style="48" customWidth="1"/>
    <col min="15878" max="15878" width="15.85546875" style="48" bestFit="1" customWidth="1"/>
    <col min="15879" max="15879" width="14.140625" style="48" customWidth="1"/>
    <col min="15880" max="15880" width="13.5703125" style="48" customWidth="1"/>
    <col min="15881" max="15881" width="15.5703125" style="48" customWidth="1"/>
    <col min="15882" max="16128" width="9.140625" style="48"/>
    <col min="16129" max="16129" width="53.28515625" style="48" bestFit="1" customWidth="1"/>
    <col min="16130" max="16130" width="7.5703125" style="48" customWidth="1"/>
    <col min="16131" max="16131" width="6.85546875" style="48" customWidth="1"/>
    <col min="16132" max="16132" width="8.7109375" style="48" customWidth="1"/>
    <col min="16133" max="16133" width="17.7109375" style="48" customWidth="1"/>
    <col min="16134" max="16134" width="15.85546875" style="48" bestFit="1" customWidth="1"/>
    <col min="16135" max="16135" width="14.140625" style="48" customWidth="1"/>
    <col min="16136" max="16136" width="13.5703125" style="48" customWidth="1"/>
    <col min="16137" max="16137" width="15.5703125" style="48" customWidth="1"/>
    <col min="16138" max="16384" width="9.140625" style="48"/>
  </cols>
  <sheetData>
    <row r="1" spans="1:6" ht="15.75" x14ac:dyDescent="0.2">
      <c r="A1" s="47" t="s">
        <v>878</v>
      </c>
      <c r="B1" s="47"/>
      <c r="C1" s="47"/>
      <c r="D1" s="47"/>
      <c r="E1" s="47"/>
      <c r="F1" s="47"/>
    </row>
    <row r="2" spans="1:6" x14ac:dyDescent="0.2">
      <c r="A2" s="49" t="s">
        <v>872</v>
      </c>
    </row>
    <row r="3" spans="1:6" x14ac:dyDescent="0.2">
      <c r="A3" s="49" t="s">
        <v>873</v>
      </c>
    </row>
    <row r="4" spans="1:6" s="54" customFormat="1" ht="42.75" x14ac:dyDescent="0.2">
      <c r="A4" s="52" t="s">
        <v>2</v>
      </c>
      <c r="B4" s="52" t="s">
        <v>658</v>
      </c>
      <c r="C4" s="52" t="s">
        <v>874</v>
      </c>
      <c r="D4" s="52" t="s">
        <v>875</v>
      </c>
      <c r="E4" s="53" t="s">
        <v>876</v>
      </c>
      <c r="F4" s="53" t="s">
        <v>877</v>
      </c>
    </row>
    <row r="5" spans="1:6" s="57" customFormat="1" ht="28.5" x14ac:dyDescent="0.2">
      <c r="A5" s="55" t="s">
        <v>669</v>
      </c>
      <c r="B5" s="55" t="s">
        <v>670</v>
      </c>
      <c r="C5" s="55" t="s">
        <v>671</v>
      </c>
      <c r="D5" s="56" t="s">
        <v>672</v>
      </c>
      <c r="E5" s="61">
        <v>1378673.7510299999</v>
      </c>
      <c r="F5" s="61">
        <v>914559.36169000005</v>
      </c>
    </row>
    <row r="6" spans="1:6" ht="30" x14ac:dyDescent="0.2">
      <c r="A6" s="58" t="s">
        <v>673</v>
      </c>
      <c r="B6" s="58" t="s">
        <v>674</v>
      </c>
      <c r="C6" s="58" t="s">
        <v>671</v>
      </c>
      <c r="D6" s="59" t="s">
        <v>675</v>
      </c>
      <c r="E6" s="60">
        <v>791351.38600000006</v>
      </c>
      <c r="F6" s="60">
        <v>509475.54186</v>
      </c>
    </row>
    <row r="7" spans="1:6" ht="45" x14ac:dyDescent="0.2">
      <c r="A7" s="58" t="s">
        <v>676</v>
      </c>
      <c r="B7" s="58" t="s">
        <v>677</v>
      </c>
      <c r="C7" s="58" t="s">
        <v>671</v>
      </c>
      <c r="D7" s="59" t="s">
        <v>678</v>
      </c>
      <c r="E7" s="60">
        <v>183979.30085</v>
      </c>
      <c r="F7" s="60">
        <v>146881.90904</v>
      </c>
    </row>
    <row r="8" spans="1:6" ht="60" x14ac:dyDescent="0.2">
      <c r="A8" s="58" t="s">
        <v>679</v>
      </c>
      <c r="B8" s="58" t="s">
        <v>680</v>
      </c>
      <c r="C8" s="58" t="s">
        <v>671</v>
      </c>
      <c r="D8" s="59" t="s">
        <v>681</v>
      </c>
      <c r="E8" s="60">
        <v>290083.94514999999</v>
      </c>
      <c r="F8" s="60">
        <v>222150.83147999999</v>
      </c>
    </row>
    <row r="9" spans="1:6" ht="60" x14ac:dyDescent="0.2">
      <c r="A9" s="58" t="s">
        <v>682</v>
      </c>
      <c r="B9" s="58" t="s">
        <v>683</v>
      </c>
      <c r="C9" s="58" t="s">
        <v>671</v>
      </c>
      <c r="D9" s="59" t="s">
        <v>672</v>
      </c>
      <c r="E9" s="60">
        <v>242634.9559</v>
      </c>
      <c r="F9" s="60">
        <v>138104.50699000002</v>
      </c>
    </row>
    <row r="10" spans="1:6" ht="30" x14ac:dyDescent="0.2">
      <c r="A10" s="58" t="s">
        <v>673</v>
      </c>
      <c r="B10" s="58" t="s">
        <v>684</v>
      </c>
      <c r="C10" s="58" t="s">
        <v>671</v>
      </c>
      <c r="D10" s="59" t="s">
        <v>675</v>
      </c>
      <c r="E10" s="60">
        <v>117373.21068</v>
      </c>
      <c r="F10" s="60">
        <v>74849.317779999998</v>
      </c>
    </row>
    <row r="11" spans="1:6" ht="45" x14ac:dyDescent="0.2">
      <c r="A11" s="58" t="s">
        <v>676</v>
      </c>
      <c r="B11" s="58" t="s">
        <v>685</v>
      </c>
      <c r="C11" s="58" t="s">
        <v>671</v>
      </c>
      <c r="D11" s="59" t="s">
        <v>678</v>
      </c>
      <c r="E11" s="60">
        <v>23616.213500000002</v>
      </c>
      <c r="F11" s="60">
        <v>20806.808639999999</v>
      </c>
    </row>
    <row r="12" spans="1:6" ht="60" x14ac:dyDescent="0.2">
      <c r="A12" s="58" t="s">
        <v>679</v>
      </c>
      <c r="B12" s="58" t="s">
        <v>686</v>
      </c>
      <c r="C12" s="58" t="s">
        <v>671</v>
      </c>
      <c r="D12" s="59" t="s">
        <v>681</v>
      </c>
      <c r="E12" s="60">
        <v>42382.200880000004</v>
      </c>
      <c r="F12" s="60">
        <v>29431.734230000002</v>
      </c>
    </row>
    <row r="13" spans="1:6" ht="75" x14ac:dyDescent="0.2">
      <c r="A13" s="58" t="s">
        <v>688</v>
      </c>
      <c r="B13" s="58" t="s">
        <v>689</v>
      </c>
      <c r="C13" s="58" t="s">
        <v>671</v>
      </c>
      <c r="D13" s="59" t="s">
        <v>672</v>
      </c>
      <c r="E13" s="60">
        <v>67950.603000000003</v>
      </c>
      <c r="F13" s="60">
        <v>45118.302479999998</v>
      </c>
    </row>
    <row r="14" spans="1:6" ht="30" x14ac:dyDescent="0.2">
      <c r="A14" s="58" t="s">
        <v>673</v>
      </c>
      <c r="B14" s="58" t="s">
        <v>690</v>
      </c>
      <c r="C14" s="58" t="s">
        <v>671</v>
      </c>
      <c r="D14" s="59" t="s">
        <v>675</v>
      </c>
      <c r="E14" s="60">
        <v>39435.800000000003</v>
      </c>
      <c r="F14" s="60">
        <v>24879.2853</v>
      </c>
    </row>
    <row r="15" spans="1:6" ht="45" x14ac:dyDescent="0.2">
      <c r="A15" s="58" t="s">
        <v>687</v>
      </c>
      <c r="B15" s="58" t="s">
        <v>691</v>
      </c>
      <c r="C15" s="58" t="s">
        <v>671</v>
      </c>
      <c r="D15" s="59" t="s">
        <v>678</v>
      </c>
      <c r="E15" s="60">
        <v>9442.2520000000004</v>
      </c>
      <c r="F15" s="60">
        <v>7743.2873300000001</v>
      </c>
    </row>
    <row r="16" spans="1:6" ht="60" x14ac:dyDescent="0.2">
      <c r="A16" s="58" t="s">
        <v>679</v>
      </c>
      <c r="B16" s="58" t="s">
        <v>692</v>
      </c>
      <c r="C16" s="58" t="s">
        <v>671</v>
      </c>
      <c r="D16" s="59" t="s">
        <v>681</v>
      </c>
      <c r="E16" s="60">
        <v>14562.151</v>
      </c>
      <c r="F16" s="60">
        <v>10516.671060000001</v>
      </c>
    </row>
    <row r="17" spans="1:6" ht="90" x14ac:dyDescent="0.2">
      <c r="A17" s="58" t="s">
        <v>693</v>
      </c>
      <c r="B17" s="58" t="s">
        <v>694</v>
      </c>
      <c r="C17" s="58" t="s">
        <v>671</v>
      </c>
      <c r="D17" s="59" t="s">
        <v>695</v>
      </c>
      <c r="E17" s="60">
        <v>3300</v>
      </c>
      <c r="F17" s="60">
        <v>191.99161999999998</v>
      </c>
    </row>
    <row r="18" spans="1:6" s="57" customFormat="1" ht="28.5" x14ac:dyDescent="0.2">
      <c r="A18" s="55" t="s">
        <v>696</v>
      </c>
      <c r="B18" s="55" t="s">
        <v>697</v>
      </c>
      <c r="C18" s="55" t="s">
        <v>445</v>
      </c>
      <c r="D18" s="56" t="s">
        <v>672</v>
      </c>
      <c r="E18" s="61">
        <v>9729.2000000000007</v>
      </c>
      <c r="F18" s="61">
        <v>4130.44859</v>
      </c>
    </row>
    <row r="19" spans="1:6" ht="30" x14ac:dyDescent="0.2">
      <c r="A19" s="58" t="s">
        <v>673</v>
      </c>
      <c r="B19" s="58" t="s">
        <v>698</v>
      </c>
      <c r="C19" s="58" t="s">
        <v>445</v>
      </c>
      <c r="D19" s="59" t="s">
        <v>675</v>
      </c>
      <c r="E19" s="60">
        <v>4600</v>
      </c>
      <c r="F19" s="60">
        <v>2793.43354</v>
      </c>
    </row>
    <row r="20" spans="1:6" ht="45" x14ac:dyDescent="0.2">
      <c r="A20" s="58" t="s">
        <v>687</v>
      </c>
      <c r="B20" s="58" t="s">
        <v>699</v>
      </c>
      <c r="C20" s="58" t="s">
        <v>445</v>
      </c>
      <c r="D20" s="59" t="s">
        <v>678</v>
      </c>
      <c r="E20" s="60">
        <v>100</v>
      </c>
      <c r="F20" s="60">
        <v>0</v>
      </c>
    </row>
    <row r="21" spans="1:6" ht="60" x14ac:dyDescent="0.2">
      <c r="A21" s="58" t="s">
        <v>679</v>
      </c>
      <c r="B21" s="58" t="s">
        <v>700</v>
      </c>
      <c r="C21" s="58" t="s">
        <v>445</v>
      </c>
      <c r="D21" s="59" t="s">
        <v>681</v>
      </c>
      <c r="E21" s="60">
        <v>1389.2</v>
      </c>
      <c r="F21" s="60">
        <v>856.35622999999998</v>
      </c>
    </row>
    <row r="22" spans="1:6" s="57" customFormat="1" ht="14.25" x14ac:dyDescent="0.2">
      <c r="A22" s="55" t="s">
        <v>701</v>
      </c>
      <c r="B22" s="55" t="s">
        <v>702</v>
      </c>
      <c r="C22" s="55" t="s">
        <v>445</v>
      </c>
      <c r="D22" s="56" t="s">
        <v>672</v>
      </c>
      <c r="E22" s="61">
        <v>6205.44</v>
      </c>
      <c r="F22" s="61">
        <v>2981.5628500000003</v>
      </c>
    </row>
    <row r="23" spans="1:6" ht="30" x14ac:dyDescent="0.2">
      <c r="A23" s="58" t="s">
        <v>673</v>
      </c>
      <c r="B23" s="58" t="s">
        <v>703</v>
      </c>
      <c r="C23" s="58" t="s">
        <v>445</v>
      </c>
      <c r="D23" s="59" t="s">
        <v>675</v>
      </c>
      <c r="E23" s="60">
        <v>3835.2</v>
      </c>
      <c r="F23" s="60">
        <v>2229.2185600000003</v>
      </c>
    </row>
    <row r="24" spans="1:6" ht="45" x14ac:dyDescent="0.2">
      <c r="A24" s="58" t="s">
        <v>687</v>
      </c>
      <c r="B24" s="58" t="s">
        <v>704</v>
      </c>
      <c r="C24" s="58" t="s">
        <v>445</v>
      </c>
      <c r="D24" s="59" t="s">
        <v>678</v>
      </c>
      <c r="E24" s="60">
        <v>108</v>
      </c>
      <c r="F24" s="60">
        <v>11.814</v>
      </c>
    </row>
    <row r="25" spans="1:6" ht="60" x14ac:dyDescent="0.2">
      <c r="A25" s="58" t="s">
        <v>679</v>
      </c>
      <c r="B25" s="58" t="s">
        <v>705</v>
      </c>
      <c r="C25" s="58" t="s">
        <v>445</v>
      </c>
      <c r="D25" s="59" t="s">
        <v>681</v>
      </c>
      <c r="E25" s="60">
        <v>1158.3399999999999</v>
      </c>
      <c r="F25" s="60">
        <v>681.42331000000001</v>
      </c>
    </row>
    <row r="26" spans="1:6" s="57" customFormat="1" ht="42.75" x14ac:dyDescent="0.2">
      <c r="A26" s="55" t="s">
        <v>706</v>
      </c>
      <c r="B26" s="55" t="s">
        <v>707</v>
      </c>
      <c r="C26" s="55" t="s">
        <v>671</v>
      </c>
      <c r="D26" s="56" t="s">
        <v>672</v>
      </c>
      <c r="E26" s="61">
        <v>2638866.5261399997</v>
      </c>
      <c r="F26" s="61">
        <v>1812631.4302100001</v>
      </c>
    </row>
    <row r="27" spans="1:6" s="57" customFormat="1" ht="28.5" x14ac:dyDescent="0.2">
      <c r="A27" s="55" t="s">
        <v>708</v>
      </c>
      <c r="B27" s="55" t="s">
        <v>709</v>
      </c>
      <c r="C27" s="55" t="s">
        <v>671</v>
      </c>
      <c r="D27" s="56" t="s">
        <v>672</v>
      </c>
      <c r="E27" s="61">
        <v>1119917.8</v>
      </c>
      <c r="F27" s="61">
        <v>911349.78729999997</v>
      </c>
    </row>
    <row r="28" spans="1:6" x14ac:dyDescent="0.2">
      <c r="A28" s="58" t="s">
        <v>710</v>
      </c>
      <c r="B28" s="58" t="s">
        <v>711</v>
      </c>
      <c r="C28" s="58" t="s">
        <v>557</v>
      </c>
      <c r="D28" s="59" t="s">
        <v>672</v>
      </c>
      <c r="E28" s="60">
        <v>1119917.8</v>
      </c>
      <c r="F28" s="60">
        <v>911349.78729999997</v>
      </c>
    </row>
    <row r="29" spans="1:6" ht="45" x14ac:dyDescent="0.2">
      <c r="A29" s="58" t="s">
        <v>712</v>
      </c>
      <c r="B29" s="58" t="s">
        <v>713</v>
      </c>
      <c r="C29" s="58" t="s">
        <v>671</v>
      </c>
      <c r="D29" s="59" t="s">
        <v>672</v>
      </c>
      <c r="E29" s="60">
        <v>15602.5394</v>
      </c>
      <c r="F29" s="60">
        <v>13625.041720000001</v>
      </c>
    </row>
    <row r="30" spans="1:6" s="57" customFormat="1" ht="14.25" x14ac:dyDescent="0.2">
      <c r="A30" s="55" t="s">
        <v>714</v>
      </c>
      <c r="B30" s="55" t="s">
        <v>715</v>
      </c>
      <c r="C30" s="55" t="s">
        <v>489</v>
      </c>
      <c r="D30" s="56" t="s">
        <v>672</v>
      </c>
      <c r="E30" s="61">
        <v>196251.7</v>
      </c>
      <c r="F30" s="61">
        <v>98150.5</v>
      </c>
    </row>
    <row r="31" spans="1:6" x14ac:dyDescent="0.2">
      <c r="A31" s="58" t="s">
        <v>720</v>
      </c>
      <c r="B31" s="58" t="s">
        <v>721</v>
      </c>
      <c r="C31" s="58" t="s">
        <v>671</v>
      </c>
      <c r="D31" s="59" t="s">
        <v>672</v>
      </c>
      <c r="E31" s="60">
        <v>8254663.8103900002</v>
      </c>
      <c r="F31" s="60">
        <v>4616838.9265000001</v>
      </c>
    </row>
    <row r="32" spans="1:6" x14ac:dyDescent="0.2">
      <c r="A32" s="58" t="s">
        <v>722</v>
      </c>
      <c r="B32" s="58" t="s">
        <v>723</v>
      </c>
      <c r="C32" s="58" t="s">
        <v>671</v>
      </c>
      <c r="D32" s="59" t="s">
        <v>672</v>
      </c>
      <c r="E32" s="60">
        <v>1218.0999999999999</v>
      </c>
      <c r="F32" s="60">
        <v>0</v>
      </c>
    </row>
    <row r="33" spans="1:6" ht="30" x14ac:dyDescent="0.2">
      <c r="A33" s="58" t="s">
        <v>716</v>
      </c>
      <c r="B33" s="58" t="s">
        <v>724</v>
      </c>
      <c r="C33" s="58" t="s">
        <v>671</v>
      </c>
      <c r="D33" s="59" t="s">
        <v>672</v>
      </c>
      <c r="E33" s="60">
        <v>4216963.6904699998</v>
      </c>
      <c r="F33" s="60">
        <v>1812147.1621700001</v>
      </c>
    </row>
    <row r="34" spans="1:6" ht="30" x14ac:dyDescent="0.2">
      <c r="A34" s="58" t="s">
        <v>719</v>
      </c>
      <c r="B34" s="58" t="s">
        <v>725</v>
      </c>
      <c r="C34" s="58" t="s">
        <v>671</v>
      </c>
      <c r="D34" s="59" t="s">
        <v>672</v>
      </c>
      <c r="E34" s="60">
        <v>174514.68102000002</v>
      </c>
      <c r="F34" s="60">
        <v>51063.814880000005</v>
      </c>
    </row>
    <row r="35" spans="1:6" ht="45" x14ac:dyDescent="0.2">
      <c r="A35" s="58" t="s">
        <v>717</v>
      </c>
      <c r="B35" s="58" t="s">
        <v>726</v>
      </c>
      <c r="C35" s="58" t="s">
        <v>671</v>
      </c>
      <c r="D35" s="59" t="s">
        <v>672</v>
      </c>
      <c r="E35" s="60">
        <v>2502583.7707699998</v>
      </c>
      <c r="F35" s="60">
        <v>1862838.91643</v>
      </c>
    </row>
    <row r="36" spans="1:6" ht="30" x14ac:dyDescent="0.2">
      <c r="A36" s="58" t="s">
        <v>718</v>
      </c>
      <c r="B36" s="58" t="s">
        <v>727</v>
      </c>
      <c r="C36" s="58" t="s">
        <v>671</v>
      </c>
      <c r="D36" s="59" t="s">
        <v>672</v>
      </c>
      <c r="E36" s="60">
        <v>1270596</v>
      </c>
      <c r="F36" s="60">
        <v>858433.65078999999</v>
      </c>
    </row>
    <row r="37" spans="1:6" s="57" customFormat="1" ht="14.25" x14ac:dyDescent="0.2">
      <c r="A37" s="55" t="s">
        <v>728</v>
      </c>
      <c r="B37" s="55" t="s">
        <v>729</v>
      </c>
      <c r="C37" s="55" t="s">
        <v>495</v>
      </c>
      <c r="D37" s="56" t="s">
        <v>672</v>
      </c>
      <c r="E37" s="61">
        <v>278450.7</v>
      </c>
      <c r="F37" s="61">
        <v>240880.40701</v>
      </c>
    </row>
    <row r="38" spans="1:6" s="57" customFormat="1" ht="14.25" x14ac:dyDescent="0.2">
      <c r="A38" s="55" t="s">
        <v>731</v>
      </c>
      <c r="B38" s="55" t="s">
        <v>732</v>
      </c>
      <c r="C38" s="55" t="s">
        <v>497</v>
      </c>
      <c r="D38" s="56" t="s">
        <v>672</v>
      </c>
      <c r="E38" s="61">
        <v>135202.42257</v>
      </c>
      <c r="F38" s="61">
        <v>15489.11616</v>
      </c>
    </row>
    <row r="39" spans="1:6" ht="30" x14ac:dyDescent="0.2">
      <c r="A39" s="58" t="s">
        <v>730</v>
      </c>
      <c r="B39" s="58" t="s">
        <v>733</v>
      </c>
      <c r="C39" s="58" t="s">
        <v>497</v>
      </c>
      <c r="D39" s="59" t="s">
        <v>672</v>
      </c>
      <c r="E39" s="60">
        <v>21982.022570000001</v>
      </c>
      <c r="F39" s="60">
        <v>11382.022570000001</v>
      </c>
    </row>
    <row r="40" spans="1:6" s="57" customFormat="1" ht="14.25" x14ac:dyDescent="0.2">
      <c r="A40" s="55" t="s">
        <v>734</v>
      </c>
      <c r="B40" s="55" t="s">
        <v>735</v>
      </c>
      <c r="C40" s="55" t="s">
        <v>671</v>
      </c>
      <c r="D40" s="56" t="s">
        <v>672</v>
      </c>
      <c r="E40" s="61">
        <v>33351.9</v>
      </c>
      <c r="F40" s="61">
        <v>22715.4</v>
      </c>
    </row>
    <row r="41" spans="1:6" ht="30" x14ac:dyDescent="0.2">
      <c r="A41" s="58" t="s">
        <v>736</v>
      </c>
      <c r="B41" s="58" t="s">
        <v>737</v>
      </c>
      <c r="C41" s="58" t="s">
        <v>509</v>
      </c>
      <c r="D41" s="59" t="s">
        <v>672</v>
      </c>
      <c r="E41" s="60">
        <v>36082.400000000001</v>
      </c>
      <c r="F41" s="60">
        <v>23533.521260000001</v>
      </c>
    </row>
    <row r="42" spans="1:6" x14ac:dyDescent="0.2">
      <c r="A42" s="58" t="s">
        <v>738</v>
      </c>
      <c r="B42" s="58" t="s">
        <v>739</v>
      </c>
      <c r="C42" s="58" t="s">
        <v>671</v>
      </c>
      <c r="D42" s="59" t="s">
        <v>672</v>
      </c>
      <c r="E42" s="60">
        <v>131045.9</v>
      </c>
      <c r="F42" s="60">
        <v>62543.25</v>
      </c>
    </row>
    <row r="43" spans="1:6" s="57" customFormat="1" ht="28.5" x14ac:dyDescent="0.2">
      <c r="A43" s="55" t="s">
        <v>740</v>
      </c>
      <c r="B43" s="55" t="s">
        <v>741</v>
      </c>
      <c r="C43" s="55" t="s">
        <v>671</v>
      </c>
      <c r="D43" s="56" t="s">
        <v>672</v>
      </c>
      <c r="E43" s="61">
        <v>5611697.7999999998</v>
      </c>
      <c r="F43" s="61">
        <v>3741131.872</v>
      </c>
    </row>
    <row r="44" spans="1:6" ht="30" x14ac:dyDescent="0.2">
      <c r="A44" s="58" t="s">
        <v>742</v>
      </c>
      <c r="B44" s="58" t="s">
        <v>743</v>
      </c>
      <c r="C44" s="58" t="s">
        <v>671</v>
      </c>
      <c r="D44" s="59" t="s">
        <v>672</v>
      </c>
      <c r="E44" s="60">
        <v>5611697.7999999998</v>
      </c>
      <c r="F44" s="60">
        <v>3741131.872</v>
      </c>
    </row>
    <row r="45" spans="1:6" s="57" customFormat="1" ht="14.25" x14ac:dyDescent="0.2">
      <c r="A45" s="55" t="s">
        <v>744</v>
      </c>
      <c r="B45" s="55" t="s">
        <v>745</v>
      </c>
      <c r="C45" s="55" t="s">
        <v>671</v>
      </c>
      <c r="D45" s="56" t="s">
        <v>672</v>
      </c>
      <c r="E45" s="61">
        <v>9356548.9403399993</v>
      </c>
      <c r="F45" s="61">
        <v>6330996.2241599998</v>
      </c>
    </row>
    <row r="46" spans="1:6" x14ac:dyDescent="0.2">
      <c r="A46" s="58" t="s">
        <v>746</v>
      </c>
      <c r="B46" s="58" t="s">
        <v>747</v>
      </c>
      <c r="C46" s="58" t="s">
        <v>671</v>
      </c>
      <c r="D46" s="59" t="s">
        <v>672</v>
      </c>
      <c r="E46" s="60">
        <v>1003282.71498</v>
      </c>
      <c r="F46" s="60">
        <v>667793.04775999999</v>
      </c>
    </row>
    <row r="47" spans="1:6" s="57" customFormat="1" ht="71.25" x14ac:dyDescent="0.2">
      <c r="A47" s="55" t="s">
        <v>748</v>
      </c>
      <c r="B47" s="55" t="s">
        <v>749</v>
      </c>
      <c r="C47" s="55" t="s">
        <v>557</v>
      </c>
      <c r="D47" s="56" t="s">
        <v>672</v>
      </c>
      <c r="E47" s="61">
        <v>5506.4</v>
      </c>
      <c r="F47" s="61">
        <v>2032.3674799999999</v>
      </c>
    </row>
    <row r="48" spans="1:6" s="57" customFormat="1" ht="42.75" x14ac:dyDescent="0.2">
      <c r="A48" s="55" t="s">
        <v>750</v>
      </c>
      <c r="B48" s="55" t="s">
        <v>751</v>
      </c>
      <c r="C48" s="55" t="s">
        <v>557</v>
      </c>
      <c r="D48" s="56" t="s">
        <v>672</v>
      </c>
      <c r="E48" s="61">
        <v>53596.6</v>
      </c>
      <c r="F48" s="61">
        <v>53259.511429999999</v>
      </c>
    </row>
    <row r="49" spans="1:6" s="57" customFormat="1" ht="185.25" x14ac:dyDescent="0.2">
      <c r="A49" s="55" t="s">
        <v>752</v>
      </c>
      <c r="B49" s="55" t="s">
        <v>753</v>
      </c>
      <c r="C49" s="55" t="s">
        <v>557</v>
      </c>
      <c r="D49" s="56" t="s">
        <v>672</v>
      </c>
      <c r="E49" s="61">
        <v>20610.099999999999</v>
      </c>
      <c r="F49" s="61">
        <v>20230.788</v>
      </c>
    </row>
    <row r="50" spans="1:6" s="57" customFormat="1" ht="57" x14ac:dyDescent="0.2">
      <c r="A50" s="55" t="s">
        <v>754</v>
      </c>
      <c r="B50" s="55" t="s">
        <v>755</v>
      </c>
      <c r="C50" s="55" t="s">
        <v>557</v>
      </c>
      <c r="D50" s="56" t="s">
        <v>672</v>
      </c>
      <c r="E50" s="61">
        <v>16.600000000000001</v>
      </c>
      <c r="F50" s="61">
        <v>9.6336100000000009</v>
      </c>
    </row>
    <row r="51" spans="1:6" s="57" customFormat="1" ht="57" x14ac:dyDescent="0.2">
      <c r="A51" s="55" t="s">
        <v>756</v>
      </c>
      <c r="B51" s="55" t="s">
        <v>757</v>
      </c>
      <c r="C51" s="55" t="s">
        <v>557</v>
      </c>
      <c r="D51" s="56" t="s">
        <v>672</v>
      </c>
      <c r="E51" s="61">
        <v>201.4</v>
      </c>
      <c r="F51" s="61">
        <v>131.40923000000001</v>
      </c>
    </row>
    <row r="52" spans="1:6" s="57" customFormat="1" ht="28.5" x14ac:dyDescent="0.2">
      <c r="A52" s="55" t="s">
        <v>758</v>
      </c>
      <c r="B52" s="55" t="s">
        <v>759</v>
      </c>
      <c r="C52" s="55" t="s">
        <v>557</v>
      </c>
      <c r="D52" s="56" t="s">
        <v>672</v>
      </c>
      <c r="E52" s="61">
        <v>804423.9</v>
      </c>
      <c r="F52" s="61">
        <v>419507.52077999996</v>
      </c>
    </row>
    <row r="53" spans="1:6" x14ac:dyDescent="0.2">
      <c r="A53" s="58" t="s">
        <v>760</v>
      </c>
      <c r="B53" s="58" t="s">
        <v>761</v>
      </c>
      <c r="C53" s="58" t="s">
        <v>557</v>
      </c>
      <c r="D53" s="59" t="s">
        <v>672</v>
      </c>
      <c r="E53" s="60">
        <v>90095.476800000004</v>
      </c>
      <c r="F53" s="60">
        <v>46786.295420000002</v>
      </c>
    </row>
    <row r="54" spans="1:6" ht="30" x14ac:dyDescent="0.2">
      <c r="A54" s="58" t="s">
        <v>762</v>
      </c>
      <c r="B54" s="58" t="s">
        <v>763</v>
      </c>
      <c r="C54" s="58" t="s">
        <v>557</v>
      </c>
      <c r="D54" s="59" t="s">
        <v>672</v>
      </c>
      <c r="E54" s="60">
        <v>700653.21699999995</v>
      </c>
      <c r="F54" s="60">
        <v>365668.76905</v>
      </c>
    </row>
    <row r="55" spans="1:6" ht="90" x14ac:dyDescent="0.2">
      <c r="A55" s="58" t="s">
        <v>764</v>
      </c>
      <c r="B55" s="58" t="s">
        <v>765</v>
      </c>
      <c r="C55" s="58" t="s">
        <v>557</v>
      </c>
      <c r="D55" s="59" t="s">
        <v>672</v>
      </c>
      <c r="E55" s="60">
        <v>13675.206199999999</v>
      </c>
      <c r="F55" s="60">
        <v>7052.4563099999996</v>
      </c>
    </row>
    <row r="56" spans="1:6" ht="45" x14ac:dyDescent="0.2">
      <c r="A56" s="58" t="s">
        <v>766</v>
      </c>
      <c r="B56" s="58" t="s">
        <v>767</v>
      </c>
      <c r="C56" s="58" t="s">
        <v>559</v>
      </c>
      <c r="D56" s="59" t="s">
        <v>672</v>
      </c>
      <c r="E56" s="60">
        <v>7767.1</v>
      </c>
      <c r="F56" s="60">
        <v>3694</v>
      </c>
    </row>
    <row r="57" spans="1:6" ht="45" x14ac:dyDescent="0.2">
      <c r="A57" s="58" t="s">
        <v>768</v>
      </c>
      <c r="B57" s="58" t="s">
        <v>769</v>
      </c>
      <c r="C57" s="58" t="s">
        <v>671</v>
      </c>
      <c r="D57" s="59" t="s">
        <v>672</v>
      </c>
      <c r="E57" s="60">
        <v>307173.10100000002</v>
      </c>
      <c r="F57" s="60">
        <v>0</v>
      </c>
    </row>
    <row r="58" spans="1:6" ht="60" x14ac:dyDescent="0.2">
      <c r="A58" s="58" t="s">
        <v>770</v>
      </c>
      <c r="B58" s="58" t="s">
        <v>771</v>
      </c>
      <c r="C58" s="58" t="s">
        <v>671</v>
      </c>
      <c r="D58" s="59" t="s">
        <v>672</v>
      </c>
      <c r="E58" s="60">
        <v>37061.243289999999</v>
      </c>
      <c r="F58" s="60">
        <v>12689.969580000001</v>
      </c>
    </row>
    <row r="59" spans="1:6" ht="60" x14ac:dyDescent="0.2">
      <c r="A59" s="58" t="s">
        <v>772</v>
      </c>
      <c r="B59" s="58" t="s">
        <v>773</v>
      </c>
      <c r="C59" s="58" t="s">
        <v>671</v>
      </c>
      <c r="D59" s="59" t="s">
        <v>672</v>
      </c>
      <c r="E59" s="60">
        <v>2736</v>
      </c>
      <c r="F59" s="60">
        <v>1132.4840800000002</v>
      </c>
    </row>
    <row r="60" spans="1:6" s="57" customFormat="1" ht="14.25" x14ac:dyDescent="0.2">
      <c r="A60" s="55" t="s">
        <v>774</v>
      </c>
      <c r="B60" s="55" t="s">
        <v>775</v>
      </c>
      <c r="C60" s="55" t="s">
        <v>671</v>
      </c>
      <c r="D60" s="56" t="s">
        <v>672</v>
      </c>
      <c r="E60" s="61">
        <v>66772830.77482</v>
      </c>
      <c r="F60" s="61">
        <v>40848643.137970001</v>
      </c>
    </row>
    <row r="61" spans="1:6" ht="30" x14ac:dyDescent="0.2">
      <c r="A61" s="58" t="s">
        <v>776</v>
      </c>
      <c r="B61" s="58" t="s">
        <v>777</v>
      </c>
      <c r="C61" s="58" t="s">
        <v>671</v>
      </c>
      <c r="D61" s="59" t="s">
        <v>672</v>
      </c>
      <c r="E61" s="60">
        <v>72013.983609999996</v>
      </c>
      <c r="F61" s="60">
        <v>0</v>
      </c>
    </row>
    <row r="62" spans="1:6" ht="60" x14ac:dyDescent="0.2">
      <c r="A62" s="58" t="s">
        <v>778</v>
      </c>
      <c r="B62" s="58" t="s">
        <v>779</v>
      </c>
      <c r="C62" s="58" t="s">
        <v>671</v>
      </c>
      <c r="D62" s="59" t="s">
        <v>672</v>
      </c>
      <c r="E62" s="60">
        <v>4758203.0999999996</v>
      </c>
      <c r="F62" s="60">
        <v>2741697.49523</v>
      </c>
    </row>
    <row r="63" spans="1:6" ht="90" x14ac:dyDescent="0.2">
      <c r="A63" s="58" t="s">
        <v>780</v>
      </c>
      <c r="B63" s="58" t="s">
        <v>781</v>
      </c>
      <c r="C63" s="58" t="s">
        <v>671</v>
      </c>
      <c r="D63" s="59" t="s">
        <v>672</v>
      </c>
      <c r="E63" s="60">
        <v>11592.9</v>
      </c>
      <c r="F63" s="60">
        <v>0</v>
      </c>
    </row>
    <row r="64" spans="1:6" ht="90" x14ac:dyDescent="0.2">
      <c r="A64" s="58" t="s">
        <v>782</v>
      </c>
      <c r="B64" s="58" t="s">
        <v>783</v>
      </c>
      <c r="C64" s="58" t="s">
        <v>671</v>
      </c>
      <c r="D64" s="59" t="s">
        <v>672</v>
      </c>
      <c r="E64" s="60">
        <v>4093.5</v>
      </c>
      <c r="F64" s="60">
        <v>3172.3919999999998</v>
      </c>
    </row>
    <row r="65" spans="1:6" ht="90" x14ac:dyDescent="0.2">
      <c r="A65" s="58" t="s">
        <v>784</v>
      </c>
      <c r="B65" s="58" t="s">
        <v>785</v>
      </c>
      <c r="C65" s="58" t="s">
        <v>671</v>
      </c>
      <c r="D65" s="59" t="s">
        <v>672</v>
      </c>
      <c r="E65" s="60">
        <v>138191.43043000001</v>
      </c>
      <c r="F65" s="60">
        <v>93772.333430000013</v>
      </c>
    </row>
    <row r="66" spans="1:6" s="57" customFormat="1" ht="85.5" x14ac:dyDescent="0.2">
      <c r="A66" s="55" t="s">
        <v>786</v>
      </c>
      <c r="B66" s="55" t="s">
        <v>787</v>
      </c>
      <c r="C66" s="55" t="s">
        <v>671</v>
      </c>
      <c r="D66" s="56" t="s">
        <v>672</v>
      </c>
      <c r="E66" s="61">
        <v>162409.91356000002</v>
      </c>
      <c r="F66" s="61">
        <v>44807.166960000002</v>
      </c>
    </row>
    <row r="67" spans="1:6" ht="90" x14ac:dyDescent="0.2">
      <c r="A67" s="58" t="s">
        <v>788</v>
      </c>
      <c r="B67" s="58" t="s">
        <v>789</v>
      </c>
      <c r="C67" s="58" t="s">
        <v>671</v>
      </c>
      <c r="D67" s="59" t="s">
        <v>672</v>
      </c>
      <c r="E67" s="60">
        <v>100</v>
      </c>
      <c r="F67" s="60">
        <v>99.956000000000003</v>
      </c>
    </row>
    <row r="68" spans="1:6" ht="135" x14ac:dyDescent="0.2">
      <c r="A68" s="58" t="s">
        <v>790</v>
      </c>
      <c r="B68" s="58" t="s">
        <v>791</v>
      </c>
      <c r="C68" s="58" t="s">
        <v>671</v>
      </c>
      <c r="D68" s="59" t="s">
        <v>672</v>
      </c>
      <c r="E68" s="60">
        <v>2695664.7370500001</v>
      </c>
      <c r="F68" s="60">
        <v>1013376.00161</v>
      </c>
    </row>
    <row r="69" spans="1:6" ht="45" x14ac:dyDescent="0.2">
      <c r="A69" s="58" t="s">
        <v>792</v>
      </c>
      <c r="B69" s="58" t="s">
        <v>793</v>
      </c>
      <c r="C69" s="58" t="s">
        <v>671</v>
      </c>
      <c r="D69" s="59" t="s">
        <v>672</v>
      </c>
      <c r="E69" s="60">
        <v>40420.582490000001</v>
      </c>
      <c r="F69" s="60">
        <v>18592.872010000003</v>
      </c>
    </row>
    <row r="70" spans="1:6" ht="45" x14ac:dyDescent="0.2">
      <c r="A70" s="58" t="s">
        <v>794</v>
      </c>
      <c r="B70" s="58" t="s">
        <v>795</v>
      </c>
      <c r="C70" s="58" t="s">
        <v>671</v>
      </c>
      <c r="D70" s="59" t="s">
        <v>672</v>
      </c>
      <c r="E70" s="60">
        <v>181216.30434</v>
      </c>
      <c r="F70" s="60">
        <v>0</v>
      </c>
    </row>
    <row r="71" spans="1:6" ht="90" x14ac:dyDescent="0.2">
      <c r="A71" s="58" t="s">
        <v>796</v>
      </c>
      <c r="B71" s="58" t="s">
        <v>797</v>
      </c>
      <c r="C71" s="58" t="s">
        <v>671</v>
      </c>
      <c r="D71" s="59" t="s">
        <v>672</v>
      </c>
      <c r="E71" s="60">
        <v>37498.400000000001</v>
      </c>
      <c r="F71" s="60">
        <v>27476.69702</v>
      </c>
    </row>
    <row r="72" spans="1:6" ht="45" x14ac:dyDescent="0.2">
      <c r="A72" s="58" t="s">
        <v>798</v>
      </c>
      <c r="B72" s="58" t="s">
        <v>799</v>
      </c>
      <c r="C72" s="58" t="s">
        <v>671</v>
      </c>
      <c r="D72" s="59" t="s">
        <v>672</v>
      </c>
      <c r="E72" s="60">
        <v>26967</v>
      </c>
      <c r="F72" s="60">
        <v>20398.297019999998</v>
      </c>
    </row>
    <row r="73" spans="1:6" ht="90" x14ac:dyDescent="0.2">
      <c r="A73" s="58" t="s">
        <v>800</v>
      </c>
      <c r="B73" s="58" t="s">
        <v>801</v>
      </c>
      <c r="C73" s="58" t="s">
        <v>671</v>
      </c>
      <c r="D73" s="59" t="s">
        <v>672</v>
      </c>
      <c r="E73" s="60">
        <v>44118.73</v>
      </c>
      <c r="F73" s="60">
        <v>34453.469499999999</v>
      </c>
    </row>
    <row r="74" spans="1:6" ht="105" x14ac:dyDescent="0.2">
      <c r="A74" s="58" t="s">
        <v>802</v>
      </c>
      <c r="B74" s="58" t="s">
        <v>803</v>
      </c>
      <c r="C74" s="58" t="s">
        <v>671</v>
      </c>
      <c r="D74" s="59" t="s">
        <v>672</v>
      </c>
      <c r="E74" s="60">
        <v>3000</v>
      </c>
      <c r="F74" s="60">
        <v>2993.3924999999999</v>
      </c>
    </row>
    <row r="75" spans="1:6" s="57" customFormat="1" ht="28.5" x14ac:dyDescent="0.2">
      <c r="A75" s="55" t="s">
        <v>804</v>
      </c>
      <c r="B75" s="55" t="s">
        <v>805</v>
      </c>
      <c r="C75" s="55" t="s">
        <v>671</v>
      </c>
      <c r="D75" s="56" t="s">
        <v>672</v>
      </c>
      <c r="E75" s="61">
        <v>0</v>
      </c>
      <c r="F75" s="61">
        <v>640208.49113999994</v>
      </c>
    </row>
    <row r="76" spans="1:6" x14ac:dyDescent="0.2">
      <c r="A76" s="58" t="s">
        <v>806</v>
      </c>
      <c r="B76" s="58" t="s">
        <v>807</v>
      </c>
      <c r="C76" s="58" t="s">
        <v>671</v>
      </c>
      <c r="D76" s="59" t="s">
        <v>672</v>
      </c>
      <c r="E76" s="60">
        <v>0</v>
      </c>
      <c r="F76" s="60">
        <v>127315.38279999999</v>
      </c>
    </row>
    <row r="77" spans="1:6" s="57" customFormat="1" ht="28.5" x14ac:dyDescent="0.2">
      <c r="A77" s="55" t="s">
        <v>808</v>
      </c>
      <c r="B77" s="55" t="s">
        <v>809</v>
      </c>
      <c r="C77" s="55" t="s">
        <v>671</v>
      </c>
      <c r="D77" s="56" t="s">
        <v>672</v>
      </c>
      <c r="E77" s="61">
        <v>0</v>
      </c>
      <c r="F77" s="61">
        <v>39741.674509999997</v>
      </c>
    </row>
    <row r="78" spans="1:6" s="57" customFormat="1" ht="14.25" x14ac:dyDescent="0.2">
      <c r="A78" s="55" t="s">
        <v>810</v>
      </c>
      <c r="B78" s="55" t="s">
        <v>811</v>
      </c>
      <c r="C78" s="55" t="s">
        <v>671</v>
      </c>
      <c r="D78" s="56" t="s">
        <v>672</v>
      </c>
      <c r="E78" s="61">
        <v>5842818.1089599999</v>
      </c>
      <c r="F78" s="61">
        <v>2451881.47792</v>
      </c>
    </row>
    <row r="79" spans="1:6" ht="105" x14ac:dyDescent="0.2">
      <c r="A79" s="58" t="s">
        <v>812</v>
      </c>
      <c r="B79" s="58" t="s">
        <v>813</v>
      </c>
      <c r="C79" s="58" t="s">
        <v>671</v>
      </c>
      <c r="D79" s="59" t="s">
        <v>672</v>
      </c>
      <c r="E79" s="60">
        <v>488048.56805</v>
      </c>
      <c r="F79" s="60">
        <v>136539.06034999999</v>
      </c>
    </row>
    <row r="80" spans="1:6" ht="45" x14ac:dyDescent="0.2">
      <c r="A80" s="58" t="s">
        <v>814</v>
      </c>
      <c r="B80" s="58" t="s">
        <v>815</v>
      </c>
      <c r="C80" s="58" t="s">
        <v>671</v>
      </c>
      <c r="D80" s="59" t="s">
        <v>672</v>
      </c>
      <c r="E80" s="60">
        <v>128932.57252</v>
      </c>
      <c r="F80" s="60">
        <v>12408.011640000001</v>
      </c>
    </row>
    <row r="81" spans="1:6" ht="90" x14ac:dyDescent="0.2">
      <c r="A81" s="58" t="s">
        <v>816</v>
      </c>
      <c r="B81" s="58" t="s">
        <v>817</v>
      </c>
      <c r="C81" s="58" t="s">
        <v>671</v>
      </c>
      <c r="D81" s="59" t="s">
        <v>672</v>
      </c>
      <c r="E81" s="60">
        <v>2686121.6399099999</v>
      </c>
      <c r="F81" s="60">
        <v>1127773.2020899998</v>
      </c>
    </row>
    <row r="82" spans="1:6" x14ac:dyDescent="0.2">
      <c r="A82" s="58" t="s">
        <v>818</v>
      </c>
      <c r="B82" s="58" t="s">
        <v>819</v>
      </c>
      <c r="C82" s="58" t="s">
        <v>671</v>
      </c>
      <c r="D82" s="59" t="s">
        <v>820</v>
      </c>
      <c r="E82" s="60">
        <v>1744383.64717</v>
      </c>
      <c r="F82" s="60">
        <v>749624.7389</v>
      </c>
    </row>
    <row r="83" spans="1:6" x14ac:dyDescent="0.2">
      <c r="A83" s="58" t="s">
        <v>821</v>
      </c>
      <c r="B83" s="58" t="s">
        <v>822</v>
      </c>
      <c r="C83" s="58" t="s">
        <v>671</v>
      </c>
      <c r="D83" s="59" t="s">
        <v>823</v>
      </c>
      <c r="E83" s="60">
        <v>324375</v>
      </c>
      <c r="F83" s="60">
        <v>314375</v>
      </c>
    </row>
    <row r="84" spans="1:6" ht="45" x14ac:dyDescent="0.2">
      <c r="A84" s="58" t="s">
        <v>824</v>
      </c>
      <c r="B84" s="58" t="s">
        <v>825</v>
      </c>
      <c r="C84" s="58" t="s">
        <v>671</v>
      </c>
      <c r="D84" s="59" t="s">
        <v>672</v>
      </c>
      <c r="E84" s="60">
        <v>448974.65873999998</v>
      </c>
      <c r="F84" s="60">
        <v>99779.442370000004</v>
      </c>
    </row>
    <row r="85" spans="1:6" ht="51.75" customHeight="1" x14ac:dyDescent="0.2">
      <c r="A85" s="58" t="s">
        <v>826</v>
      </c>
      <c r="B85" s="58" t="s">
        <v>827</v>
      </c>
      <c r="C85" s="58" t="s">
        <v>671</v>
      </c>
      <c r="D85" s="59" t="s">
        <v>672</v>
      </c>
      <c r="E85" s="60">
        <v>21982.022570000001</v>
      </c>
      <c r="F85" s="60">
        <v>11382.022570000001</v>
      </c>
    </row>
    <row r="86" spans="1:6" s="57" customFormat="1" ht="14.25" x14ac:dyDescent="0.2">
      <c r="A86" s="55" t="s">
        <v>828</v>
      </c>
      <c r="B86" s="55" t="s">
        <v>829</v>
      </c>
      <c r="C86" s="55" t="s">
        <v>671</v>
      </c>
      <c r="D86" s="56" t="s">
        <v>672</v>
      </c>
      <c r="E86" s="61">
        <v>621744.49372000003</v>
      </c>
      <c r="F86" s="61">
        <v>192879.95305000001</v>
      </c>
    </row>
    <row r="87" spans="1:6" ht="105" x14ac:dyDescent="0.2">
      <c r="A87" s="58" t="s">
        <v>830</v>
      </c>
      <c r="B87" s="58" t="s">
        <v>831</v>
      </c>
      <c r="C87" s="58" t="s">
        <v>671</v>
      </c>
      <c r="D87" s="59" t="s">
        <v>832</v>
      </c>
      <c r="E87" s="60">
        <v>4758.1046999999999</v>
      </c>
      <c r="F87" s="60">
        <v>13.104700000000001</v>
      </c>
    </row>
    <row r="88" spans="1:6" ht="45" x14ac:dyDescent="0.2">
      <c r="A88" s="58" t="s">
        <v>833</v>
      </c>
      <c r="B88" s="58" t="s">
        <v>834</v>
      </c>
      <c r="C88" s="58" t="s">
        <v>671</v>
      </c>
      <c r="D88" s="59" t="s">
        <v>832</v>
      </c>
      <c r="E88" s="60">
        <v>366437.73379999999</v>
      </c>
      <c r="F88" s="60">
        <v>102803.49285</v>
      </c>
    </row>
    <row r="89" spans="1:6" ht="90" x14ac:dyDescent="0.2">
      <c r="A89" s="58" t="s">
        <v>835</v>
      </c>
      <c r="B89" s="58" t="s">
        <v>836</v>
      </c>
      <c r="C89" s="58" t="s">
        <v>671</v>
      </c>
      <c r="D89" s="59" t="s">
        <v>672</v>
      </c>
      <c r="E89" s="60">
        <v>250548.65521999999</v>
      </c>
      <c r="F89" s="60">
        <v>90063.355500000005</v>
      </c>
    </row>
    <row r="90" spans="1:6" s="57" customFormat="1" ht="57" x14ac:dyDescent="0.2">
      <c r="A90" s="55" t="s">
        <v>837</v>
      </c>
      <c r="B90" s="55" t="s">
        <v>838</v>
      </c>
      <c r="C90" s="55" t="s">
        <v>671</v>
      </c>
      <c r="D90" s="56" t="s">
        <v>672</v>
      </c>
      <c r="E90" s="61">
        <v>5873194.9180399999</v>
      </c>
      <c r="F90" s="61">
        <v>4049522.0147100003</v>
      </c>
    </row>
    <row r="91" spans="1:6" s="57" customFormat="1" ht="14.25" x14ac:dyDescent="0.2">
      <c r="A91" s="55" t="s">
        <v>839</v>
      </c>
      <c r="B91" s="55" t="s">
        <v>840</v>
      </c>
      <c r="C91" s="55" t="s">
        <v>509</v>
      </c>
      <c r="D91" s="56" t="s">
        <v>672</v>
      </c>
      <c r="E91" s="61">
        <v>1087988.1230899999</v>
      </c>
      <c r="F91" s="61">
        <v>715664.86962000001</v>
      </c>
    </row>
    <row r="92" spans="1:6" x14ac:dyDescent="0.2">
      <c r="A92" s="58" t="s">
        <v>746</v>
      </c>
      <c r="B92" s="58" t="s">
        <v>841</v>
      </c>
      <c r="C92" s="58" t="s">
        <v>509</v>
      </c>
      <c r="D92" s="59" t="s">
        <v>672</v>
      </c>
      <c r="E92" s="60">
        <v>936063.45309000008</v>
      </c>
      <c r="F92" s="60">
        <v>616742.30549000006</v>
      </c>
    </row>
    <row r="93" spans="1:6" s="57" customFormat="1" ht="14.25" x14ac:dyDescent="0.2">
      <c r="A93" s="55" t="s">
        <v>842</v>
      </c>
      <c r="B93" s="55" t="s">
        <v>843</v>
      </c>
      <c r="C93" s="55" t="s">
        <v>527</v>
      </c>
      <c r="D93" s="56" t="s">
        <v>672</v>
      </c>
      <c r="E93" s="61">
        <v>341376.06667000003</v>
      </c>
      <c r="F93" s="61">
        <v>202326.03125</v>
      </c>
    </row>
    <row r="94" spans="1:6" x14ac:dyDescent="0.2">
      <c r="A94" s="58" t="s">
        <v>746</v>
      </c>
      <c r="B94" s="58" t="s">
        <v>844</v>
      </c>
      <c r="C94" s="58" t="s">
        <v>527</v>
      </c>
      <c r="D94" s="59" t="s">
        <v>672</v>
      </c>
      <c r="E94" s="60">
        <v>323606.46666999999</v>
      </c>
      <c r="F94" s="60">
        <v>191428.92716999998</v>
      </c>
    </row>
    <row r="95" spans="1:6" s="57" customFormat="1" ht="14.25" x14ac:dyDescent="0.2">
      <c r="A95" s="55" t="s">
        <v>845</v>
      </c>
      <c r="B95" s="55" t="s">
        <v>846</v>
      </c>
      <c r="C95" s="55" t="s">
        <v>533</v>
      </c>
      <c r="D95" s="56" t="s">
        <v>672</v>
      </c>
      <c r="E95" s="61">
        <v>2656690.2837399999</v>
      </c>
      <c r="F95" s="61">
        <v>2011883.94151</v>
      </c>
    </row>
    <row r="96" spans="1:6" x14ac:dyDescent="0.2">
      <c r="A96" s="58" t="s">
        <v>746</v>
      </c>
      <c r="B96" s="58" t="s">
        <v>847</v>
      </c>
      <c r="C96" s="58" t="s">
        <v>533</v>
      </c>
      <c r="D96" s="59" t="s">
        <v>672</v>
      </c>
      <c r="E96" s="60">
        <v>2656690.2837399999</v>
      </c>
      <c r="F96" s="60">
        <v>2011883.94151</v>
      </c>
    </row>
    <row r="97" spans="1:6" s="57" customFormat="1" ht="14.25" x14ac:dyDescent="0.2">
      <c r="A97" s="55" t="s">
        <v>848</v>
      </c>
      <c r="B97" s="55" t="s">
        <v>849</v>
      </c>
      <c r="C97" s="55" t="s">
        <v>551</v>
      </c>
      <c r="D97" s="56" t="s">
        <v>672</v>
      </c>
      <c r="E97" s="61">
        <v>441753.73460000003</v>
      </c>
      <c r="F97" s="61">
        <v>290417.59087000001</v>
      </c>
    </row>
    <row r="98" spans="1:6" x14ac:dyDescent="0.2">
      <c r="A98" s="58" t="s">
        <v>746</v>
      </c>
      <c r="B98" s="58" t="s">
        <v>850</v>
      </c>
      <c r="C98" s="58" t="s">
        <v>551</v>
      </c>
      <c r="D98" s="59" t="s">
        <v>672</v>
      </c>
      <c r="E98" s="60">
        <v>441753.73460000003</v>
      </c>
      <c r="F98" s="60">
        <v>290417.59087000001</v>
      </c>
    </row>
    <row r="99" spans="1:6" s="57" customFormat="1" ht="14.25" x14ac:dyDescent="0.2">
      <c r="A99" s="55" t="s">
        <v>851</v>
      </c>
      <c r="B99" s="55" t="s">
        <v>852</v>
      </c>
      <c r="C99" s="55" t="s">
        <v>563</v>
      </c>
      <c r="D99" s="56" t="s">
        <v>672</v>
      </c>
      <c r="E99" s="61">
        <v>276701.06176000001</v>
      </c>
      <c r="F99" s="61">
        <v>168897.07457</v>
      </c>
    </row>
    <row r="100" spans="1:6" x14ac:dyDescent="0.2">
      <c r="A100" s="58" t="s">
        <v>746</v>
      </c>
      <c r="B100" s="58" t="s">
        <v>853</v>
      </c>
      <c r="C100" s="58" t="s">
        <v>563</v>
      </c>
      <c r="D100" s="59" t="s">
        <v>672</v>
      </c>
      <c r="E100" s="60">
        <v>276701.06176000001</v>
      </c>
      <c r="F100" s="60">
        <v>168897.07457</v>
      </c>
    </row>
    <row r="101" spans="1:6" s="57" customFormat="1" ht="14.25" x14ac:dyDescent="0.2">
      <c r="A101" s="55" t="s">
        <v>854</v>
      </c>
      <c r="B101" s="55" t="s">
        <v>855</v>
      </c>
      <c r="C101" s="55" t="s">
        <v>671</v>
      </c>
      <c r="D101" s="56" t="s">
        <v>672</v>
      </c>
      <c r="E101" s="61">
        <v>1068685.64818</v>
      </c>
      <c r="F101" s="61">
        <v>660332.50688999996</v>
      </c>
    </row>
    <row r="102" spans="1:6" x14ac:dyDescent="0.2">
      <c r="A102" s="58" t="s">
        <v>746</v>
      </c>
      <c r="B102" s="58" t="s">
        <v>856</v>
      </c>
      <c r="C102" s="58" t="s">
        <v>671</v>
      </c>
      <c r="D102" s="59" t="s">
        <v>672</v>
      </c>
      <c r="E102" s="60">
        <v>644105.61805999989</v>
      </c>
      <c r="F102" s="60">
        <v>405727.30442</v>
      </c>
    </row>
    <row r="103" spans="1:6" s="57" customFormat="1" ht="57" x14ac:dyDescent="0.2">
      <c r="A103" s="55" t="s">
        <v>857</v>
      </c>
      <c r="B103" s="55" t="s">
        <v>858</v>
      </c>
      <c r="C103" s="55" t="s">
        <v>671</v>
      </c>
      <c r="D103" s="56" t="s">
        <v>672</v>
      </c>
      <c r="E103" s="61">
        <v>1786279.41879</v>
      </c>
      <c r="F103" s="61">
        <v>1211632.6124700001</v>
      </c>
    </row>
    <row r="104" spans="1:6" s="57" customFormat="1" ht="14.25" x14ac:dyDescent="0.2">
      <c r="A104" s="55" t="s">
        <v>859</v>
      </c>
      <c r="B104" s="55" t="s">
        <v>860</v>
      </c>
      <c r="C104" s="55" t="s">
        <v>509</v>
      </c>
      <c r="D104" s="56" t="s">
        <v>672</v>
      </c>
      <c r="E104" s="61">
        <v>328450.88677999994</v>
      </c>
      <c r="F104" s="61">
        <v>217609.66266</v>
      </c>
    </row>
    <row r="105" spans="1:6" x14ac:dyDescent="0.2">
      <c r="A105" s="58" t="s">
        <v>746</v>
      </c>
      <c r="B105" s="58" t="s">
        <v>861</v>
      </c>
      <c r="C105" s="58" t="s">
        <v>509</v>
      </c>
      <c r="D105" s="59" t="s">
        <v>672</v>
      </c>
      <c r="E105" s="60">
        <v>282576.00678</v>
      </c>
      <c r="F105" s="60">
        <v>183896.58431999999</v>
      </c>
    </row>
    <row r="106" spans="1:6" s="57" customFormat="1" ht="14.25" x14ac:dyDescent="0.2">
      <c r="A106" s="55" t="s">
        <v>842</v>
      </c>
      <c r="B106" s="55" t="s">
        <v>862</v>
      </c>
      <c r="C106" s="55" t="s">
        <v>527</v>
      </c>
      <c r="D106" s="56" t="s">
        <v>672</v>
      </c>
      <c r="E106" s="61">
        <v>103292.36795999999</v>
      </c>
      <c r="F106" s="61">
        <v>60002.046710000002</v>
      </c>
    </row>
    <row r="107" spans="1:6" x14ac:dyDescent="0.2">
      <c r="A107" s="58" t="s">
        <v>746</v>
      </c>
      <c r="B107" s="58" t="s">
        <v>863</v>
      </c>
      <c r="C107" s="58" t="s">
        <v>527</v>
      </c>
      <c r="D107" s="59" t="s">
        <v>672</v>
      </c>
      <c r="E107" s="60">
        <v>97925.867959999989</v>
      </c>
      <c r="F107" s="60">
        <v>56327.553959999997</v>
      </c>
    </row>
    <row r="108" spans="1:6" s="57" customFormat="1" ht="14.25" x14ac:dyDescent="0.2">
      <c r="A108" s="55" t="s">
        <v>845</v>
      </c>
      <c r="B108" s="55" t="s">
        <v>864</v>
      </c>
      <c r="C108" s="55" t="s">
        <v>533</v>
      </c>
      <c r="D108" s="56" t="s">
        <v>672</v>
      </c>
      <c r="E108" s="61">
        <v>804417.98524000007</v>
      </c>
      <c r="F108" s="61">
        <v>598663.84554999997</v>
      </c>
    </row>
    <row r="109" spans="1:6" ht="15.75" customHeight="1" x14ac:dyDescent="0.2">
      <c r="A109" s="58" t="s">
        <v>746</v>
      </c>
      <c r="B109" s="58" t="s">
        <v>865</v>
      </c>
      <c r="C109" s="58" t="s">
        <v>533</v>
      </c>
      <c r="D109" s="59" t="s">
        <v>672</v>
      </c>
      <c r="E109" s="60">
        <v>804417.98524000007</v>
      </c>
      <c r="F109" s="60">
        <v>598663.84554999997</v>
      </c>
    </row>
    <row r="110" spans="1:6" s="57" customFormat="1" ht="14.25" x14ac:dyDescent="0.2">
      <c r="A110" s="55" t="s">
        <v>848</v>
      </c>
      <c r="B110" s="55" t="s">
        <v>866</v>
      </c>
      <c r="C110" s="55" t="s">
        <v>551</v>
      </c>
      <c r="D110" s="56" t="s">
        <v>672</v>
      </c>
      <c r="E110" s="61">
        <v>142991.0938</v>
      </c>
      <c r="F110" s="61">
        <v>88408.635680000007</v>
      </c>
    </row>
    <row r="111" spans="1:6" x14ac:dyDescent="0.2">
      <c r="A111" s="58" t="s">
        <v>746</v>
      </c>
      <c r="B111" s="58" t="s">
        <v>867</v>
      </c>
      <c r="C111" s="58" t="s">
        <v>551</v>
      </c>
      <c r="D111" s="59" t="s">
        <v>672</v>
      </c>
      <c r="E111" s="60">
        <v>142991.0938</v>
      </c>
      <c r="F111" s="60">
        <v>88408.635680000007</v>
      </c>
    </row>
    <row r="112" spans="1:6" s="57" customFormat="1" ht="14.25" x14ac:dyDescent="0.2">
      <c r="A112" s="55" t="s">
        <v>851</v>
      </c>
      <c r="B112" s="55" t="s">
        <v>868</v>
      </c>
      <c r="C112" s="55" t="s">
        <v>563</v>
      </c>
      <c r="D112" s="56" t="s">
        <v>672</v>
      </c>
      <c r="E112" s="61">
        <v>83150.265790000005</v>
      </c>
      <c r="F112" s="61">
        <v>48085.823600000003</v>
      </c>
    </row>
    <row r="113" spans="1:6" x14ac:dyDescent="0.2">
      <c r="A113" s="58" t="s">
        <v>746</v>
      </c>
      <c r="B113" s="58" t="s">
        <v>869</v>
      </c>
      <c r="C113" s="58" t="s">
        <v>563</v>
      </c>
      <c r="D113" s="59" t="s">
        <v>672</v>
      </c>
      <c r="E113" s="60">
        <v>83150.265790000005</v>
      </c>
      <c r="F113" s="60">
        <v>48085.823600000003</v>
      </c>
    </row>
    <row r="114" spans="1:6" s="57" customFormat="1" ht="14.25" x14ac:dyDescent="0.2">
      <c r="A114" s="55" t="s">
        <v>854</v>
      </c>
      <c r="B114" s="55" t="s">
        <v>870</v>
      </c>
      <c r="C114" s="55" t="s">
        <v>671</v>
      </c>
      <c r="D114" s="56" t="s">
        <v>672</v>
      </c>
      <c r="E114" s="61">
        <v>323976.81922</v>
      </c>
      <c r="F114" s="61">
        <v>198862.59827000002</v>
      </c>
    </row>
    <row r="115" spans="1:6" x14ac:dyDescent="0.2">
      <c r="A115" s="58" t="s">
        <v>746</v>
      </c>
      <c r="B115" s="58" t="s">
        <v>871</v>
      </c>
      <c r="C115" s="58" t="s">
        <v>671</v>
      </c>
      <c r="D115" s="59" t="s">
        <v>672</v>
      </c>
      <c r="E115" s="60">
        <v>195901.44271999999</v>
      </c>
      <c r="F115" s="60">
        <v>115643.87544</v>
      </c>
    </row>
  </sheetData>
  <mergeCells count="1">
    <mergeCell ref="A1:F1"/>
  </mergeCells>
  <printOptions horizontalCentered="1"/>
  <pageMargins left="0.51181102362204722" right="0.23622047244094491" top="0.31496062992125984" bottom="0.55118110236220474" header="0.27559055118110237" footer="0.51181102362204722"/>
  <pageSetup paperSize="9" scale="85"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на 01.09.2020</vt:lpstr>
      <vt:lpstr>Справочная</vt:lpstr>
      <vt:lpstr>'на 01.09.2020'!Заголовки_для_печати</vt:lpstr>
      <vt:lpstr>Справочная!Заголовки_для_печати</vt:lpstr>
      <vt:lpstr>'на 01.09.2020'!Область_печати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Гонякина Оксана Викторовна</dc:creator>
  <cp:lastModifiedBy>Гонякина Оксана Викторовна</cp:lastModifiedBy>
  <cp:lastPrinted>2020-09-24T07:32:59Z</cp:lastPrinted>
  <dcterms:created xsi:type="dcterms:W3CDTF">2020-09-22T13:24:50Z</dcterms:created>
  <dcterms:modified xsi:type="dcterms:W3CDTF">2020-09-24T07:38:45Z</dcterms:modified>
</cp:coreProperties>
</file>